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225"/>
  <workbookPr/>
  <mc:AlternateContent xmlns:mc="http://schemas.openxmlformats.org/markup-compatibility/2006">
    <mc:Choice Requires="x15">
      <x15ac:absPath xmlns:x15ac="http://schemas.microsoft.com/office/spreadsheetml/2010/11/ac" url="C:\Users\utente\Desktop\P22-081 NUOVO    SKY WALK ZALANDO\1-PREVENTIVO\"/>
    </mc:Choice>
  </mc:AlternateContent>
  <xr:revisionPtr revIDLastSave="0" documentId="8_{49F560BE-5274-4BE9-8B46-8D39253B0FB9}" xr6:coauthVersionLast="47" xr6:coauthVersionMax="47" xr10:uidLastSave="{00000000-0000-0000-0000-000000000000}"/>
  <bookViews>
    <workbookView xWindow="38745" yWindow="225" windowWidth="16800" windowHeight="14595" tabRatio="500" xr2:uid="{00000000-000D-0000-FFFF-FFFF00000000}"/>
  </bookViews>
  <sheets>
    <sheet name="Grand Total 2022" sheetId="1" r:id="rId1"/>
    <sheet name="Intruder 2022" sheetId="2" r:id="rId2"/>
    <sheet name="CCTV 2022" sheetId="3" r:id="rId3"/>
    <sheet name="Access 2022" sheetId="4" r:id="rId4"/>
    <sheet name="PSIM (not required for now)" sheetId="5" r:id="rId5"/>
  </sheets>
  <externalReferences>
    <externalReference r:id="rId6"/>
  </externalReferences>
  <definedNames>
    <definedName name="_xlnm.Print_Area" localSheetId="0">'Grand Total 2022'!$A$1:$E$37</definedName>
    <definedName name="Costo_Tot">[1]Intruder!$R$104</definedName>
    <definedName name="mk_materiale">[1]Intruder!$U$7</definedName>
    <definedName name="mk_mpo">[1]Intruder!$U$8</definedName>
    <definedName name="Ore_Tot_2P">[1]Intruder!$R$69</definedName>
    <definedName name="ScontoListinoAccessi">'[1]Riepilogo USO INTERNO'!$F$34</definedName>
    <definedName name="ScontoListinoAllarme">'[1]Riepilogo USO INTERNO'!$F$32</definedName>
    <definedName name="ScontoListinoTVCC">'[1]Riepilogo USO INTERNO'!$F$33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31" i="4" l="1"/>
  <c r="G55" i="2"/>
  <c r="I55" i="2"/>
  <c r="J55" i="2" s="1"/>
  <c r="G56" i="2"/>
  <c r="I56" i="2"/>
  <c r="J56" i="2" s="1"/>
  <c r="G57" i="2"/>
  <c r="I57" i="2"/>
  <c r="J57" i="2" s="1"/>
  <c r="G58" i="2"/>
  <c r="I58" i="2"/>
  <c r="J58" i="2"/>
  <c r="G59" i="2"/>
  <c r="I59" i="2"/>
  <c r="J59" i="2" s="1"/>
  <c r="G60" i="2"/>
  <c r="I60" i="2"/>
  <c r="J60" i="2" s="1"/>
  <c r="G61" i="2"/>
  <c r="I61" i="2"/>
  <c r="J61" i="2" s="1"/>
  <c r="G62" i="2"/>
  <c r="I62" i="2"/>
  <c r="J62" i="2"/>
  <c r="G63" i="2"/>
  <c r="I63" i="2"/>
  <c r="J63" i="2" s="1"/>
  <c r="I45" i="2"/>
  <c r="J65" i="2" l="1"/>
  <c r="I28" i="3"/>
  <c r="J28" i="3" s="1"/>
  <c r="G28" i="3"/>
  <c r="F20" i="3"/>
  <c r="G20" i="3" s="1"/>
  <c r="F21" i="3"/>
  <c r="G21" i="3" s="1"/>
  <c r="G22" i="3"/>
  <c r="G26" i="3"/>
  <c r="I23" i="3"/>
  <c r="J23" i="3" s="1"/>
  <c r="G23" i="3"/>
  <c r="I19" i="4"/>
  <c r="J19" i="4" s="1"/>
  <c r="I20" i="4"/>
  <c r="I21" i="4"/>
  <c r="J21" i="4" s="1"/>
  <c r="I22" i="4"/>
  <c r="J22" i="4" s="1"/>
  <c r="I23" i="4"/>
  <c r="J23" i="4" s="1"/>
  <c r="I24" i="4"/>
  <c r="J24" i="4" s="1"/>
  <c r="I25" i="4"/>
  <c r="J25" i="4" s="1"/>
  <c r="G24" i="4"/>
  <c r="G14" i="4"/>
  <c r="J44" i="5"/>
  <c r="I44" i="5"/>
  <c r="G44" i="5"/>
  <c r="I43" i="5"/>
  <c r="J43" i="5" s="1"/>
  <c r="G43" i="5"/>
  <c r="J42" i="5"/>
  <c r="I42" i="5"/>
  <c r="G42" i="5"/>
  <c r="I41" i="5"/>
  <c r="J41" i="5" s="1"/>
  <c r="G41" i="5"/>
  <c r="J40" i="5"/>
  <c r="I40" i="5"/>
  <c r="G40" i="5"/>
  <c r="I39" i="5"/>
  <c r="J39" i="5" s="1"/>
  <c r="G39" i="5"/>
  <c r="J46" i="5" s="1"/>
  <c r="I33" i="5"/>
  <c r="J33" i="5" s="1"/>
  <c r="G33" i="5"/>
  <c r="J32" i="5"/>
  <c r="I32" i="5"/>
  <c r="G32" i="5"/>
  <c r="I31" i="5"/>
  <c r="J31" i="5" s="1"/>
  <c r="G31" i="5"/>
  <c r="J30" i="5"/>
  <c r="I30" i="5"/>
  <c r="G30" i="5"/>
  <c r="I29" i="5"/>
  <c r="J29" i="5" s="1"/>
  <c r="G29" i="5"/>
  <c r="J28" i="5"/>
  <c r="I28" i="5"/>
  <c r="G28" i="5"/>
  <c r="I27" i="5"/>
  <c r="J27" i="5" s="1"/>
  <c r="G27" i="5"/>
  <c r="J26" i="5"/>
  <c r="I26" i="5"/>
  <c r="G26" i="5"/>
  <c r="I25" i="5"/>
  <c r="J25" i="5" s="1"/>
  <c r="G25" i="5"/>
  <c r="J24" i="5"/>
  <c r="I24" i="5"/>
  <c r="G24" i="5"/>
  <c r="I23" i="5"/>
  <c r="J23" i="5" s="1"/>
  <c r="G23" i="5"/>
  <c r="J22" i="5"/>
  <c r="I22" i="5"/>
  <c r="G22" i="5"/>
  <c r="I21" i="5"/>
  <c r="J21" i="5" s="1"/>
  <c r="G21" i="5"/>
  <c r="J20" i="5"/>
  <c r="I20" i="5"/>
  <c r="G20" i="5"/>
  <c r="I19" i="5"/>
  <c r="J19" i="5" s="1"/>
  <c r="G19" i="5"/>
  <c r="J18" i="5"/>
  <c r="I18" i="5"/>
  <c r="G18" i="5"/>
  <c r="I17" i="5"/>
  <c r="J17" i="5" s="1"/>
  <c r="G17" i="5"/>
  <c r="J16" i="5"/>
  <c r="I16" i="5"/>
  <c r="G16" i="5"/>
  <c r="I15" i="5"/>
  <c r="J15" i="5" s="1"/>
  <c r="G15" i="5"/>
  <c r="J14" i="5"/>
  <c r="I14" i="5"/>
  <c r="G14" i="5"/>
  <c r="I13" i="5"/>
  <c r="J13" i="5" s="1"/>
  <c r="G13" i="5"/>
  <c r="J11" i="5"/>
  <c r="I11" i="5"/>
  <c r="G11" i="5"/>
  <c r="I10" i="5"/>
  <c r="J10" i="5" s="1"/>
  <c r="G10" i="5"/>
  <c r="E5" i="5"/>
  <c r="E3" i="5"/>
  <c r="E1" i="5"/>
  <c r="I48" i="4"/>
  <c r="J48" i="4" s="1"/>
  <c r="G48" i="4"/>
  <c r="I47" i="4"/>
  <c r="J47" i="4" s="1"/>
  <c r="G47" i="4"/>
  <c r="I46" i="4"/>
  <c r="J46" i="4" s="1"/>
  <c r="G46" i="4"/>
  <c r="I45" i="4"/>
  <c r="J45" i="4" s="1"/>
  <c r="G45" i="4"/>
  <c r="I44" i="4"/>
  <c r="J44" i="4" s="1"/>
  <c r="G44" i="4"/>
  <c r="I43" i="4"/>
  <c r="J43" i="4" s="1"/>
  <c r="G43" i="4"/>
  <c r="J34" i="4"/>
  <c r="G34" i="4"/>
  <c r="I33" i="4"/>
  <c r="J33" i="4" s="1"/>
  <c r="G33" i="4"/>
  <c r="I32" i="4"/>
  <c r="J32" i="4" s="1"/>
  <c r="G32" i="4"/>
  <c r="I31" i="4"/>
  <c r="J31" i="4" s="1"/>
  <c r="I30" i="4"/>
  <c r="J30" i="4" s="1"/>
  <c r="G30" i="4"/>
  <c r="I29" i="4"/>
  <c r="J29" i="4" s="1"/>
  <c r="G29" i="4"/>
  <c r="D28" i="4"/>
  <c r="I28" i="4" s="1"/>
  <c r="J28" i="4" s="1"/>
  <c r="I27" i="4"/>
  <c r="J27" i="4" s="1"/>
  <c r="G27" i="4"/>
  <c r="I26" i="4"/>
  <c r="J26" i="4" s="1"/>
  <c r="G26" i="4"/>
  <c r="G25" i="4"/>
  <c r="G23" i="4"/>
  <c r="G22" i="4"/>
  <c r="G21" i="4"/>
  <c r="G19" i="4"/>
  <c r="I18" i="4"/>
  <c r="I17" i="4"/>
  <c r="J17" i="4" s="1"/>
  <c r="G17" i="4"/>
  <c r="I16" i="4"/>
  <c r="J16" i="4" s="1"/>
  <c r="G16" i="4"/>
  <c r="I15" i="4"/>
  <c r="J15" i="4" s="1"/>
  <c r="G15" i="4"/>
  <c r="I14" i="4"/>
  <c r="J14" i="4" s="1"/>
  <c r="E5" i="4"/>
  <c r="E3" i="4"/>
  <c r="E1" i="4"/>
  <c r="I59" i="3"/>
  <c r="J59" i="3" s="1"/>
  <c r="G59" i="3"/>
  <c r="I58" i="3"/>
  <c r="J58" i="3" s="1"/>
  <c r="G58" i="3"/>
  <c r="I57" i="3"/>
  <c r="J57" i="3" s="1"/>
  <c r="G57" i="3"/>
  <c r="I56" i="3"/>
  <c r="J56" i="3" s="1"/>
  <c r="G56" i="3"/>
  <c r="I55" i="3"/>
  <c r="J55" i="3" s="1"/>
  <c r="G55" i="3"/>
  <c r="I54" i="3"/>
  <c r="J54" i="3" s="1"/>
  <c r="G54" i="3"/>
  <c r="I48" i="3"/>
  <c r="J48" i="3" s="1"/>
  <c r="G48" i="3"/>
  <c r="I47" i="3"/>
  <c r="J47" i="3" s="1"/>
  <c r="I46" i="3"/>
  <c r="J46" i="3" s="1"/>
  <c r="G46" i="3"/>
  <c r="I45" i="3"/>
  <c r="J45" i="3" s="1"/>
  <c r="G45" i="3"/>
  <c r="I44" i="3"/>
  <c r="J44" i="3" s="1"/>
  <c r="G44" i="3"/>
  <c r="I43" i="3"/>
  <c r="J43" i="3" s="1"/>
  <c r="G43" i="3"/>
  <c r="I42" i="3"/>
  <c r="J42" i="3" s="1"/>
  <c r="G42" i="3"/>
  <c r="I40" i="3"/>
  <c r="J40" i="3" s="1"/>
  <c r="G40" i="3"/>
  <c r="I39" i="3"/>
  <c r="J39" i="3" s="1"/>
  <c r="G39" i="3"/>
  <c r="D38" i="3"/>
  <c r="I35" i="3"/>
  <c r="J35" i="3" s="1"/>
  <c r="G35" i="3"/>
  <c r="I34" i="3"/>
  <c r="J34" i="3" s="1"/>
  <c r="G34" i="3"/>
  <c r="I33" i="3"/>
  <c r="J33" i="3" s="1"/>
  <c r="G33" i="3"/>
  <c r="I32" i="3"/>
  <c r="J32" i="3" s="1"/>
  <c r="G32" i="3"/>
  <c r="I31" i="3"/>
  <c r="J31" i="3" s="1"/>
  <c r="G31" i="3"/>
  <c r="I30" i="3"/>
  <c r="J30" i="3" s="1"/>
  <c r="G30" i="3"/>
  <c r="I29" i="3"/>
  <c r="J29" i="3" s="1"/>
  <c r="I27" i="3"/>
  <c r="J27" i="3" s="1"/>
  <c r="G27" i="3"/>
  <c r="I26" i="3"/>
  <c r="J26" i="3" s="1"/>
  <c r="I25" i="3"/>
  <c r="J25" i="3" s="1"/>
  <c r="G25" i="3"/>
  <c r="I24" i="3"/>
  <c r="J24" i="3" s="1"/>
  <c r="G24" i="3"/>
  <c r="I22" i="3"/>
  <c r="J22" i="3" s="1"/>
  <c r="I21" i="3"/>
  <c r="J21" i="3" s="1"/>
  <c r="I20" i="3"/>
  <c r="J20" i="3" s="1"/>
  <c r="I19" i="3"/>
  <c r="J19" i="3" s="1"/>
  <c r="G19" i="3"/>
  <c r="I18" i="3"/>
  <c r="J18" i="3" s="1"/>
  <c r="G18" i="3"/>
  <c r="I17" i="3"/>
  <c r="J17" i="3" s="1"/>
  <c r="G17" i="3"/>
  <c r="I16" i="3"/>
  <c r="J16" i="3" s="1"/>
  <c r="G16" i="3"/>
  <c r="I15" i="3"/>
  <c r="J15" i="3" s="1"/>
  <c r="G15" i="3"/>
  <c r="I14" i="3"/>
  <c r="J14" i="3" s="1"/>
  <c r="G14" i="3"/>
  <c r="I13" i="3"/>
  <c r="J13" i="3" s="1"/>
  <c r="G13" i="3"/>
  <c r="E5" i="3"/>
  <c r="E3" i="3"/>
  <c r="E1" i="3"/>
  <c r="E12" i="1"/>
  <c r="I50" i="2"/>
  <c r="J50" i="2" s="1"/>
  <c r="G50" i="2"/>
  <c r="I49" i="2"/>
  <c r="J49" i="2" s="1"/>
  <c r="G49" i="2"/>
  <c r="I48" i="2"/>
  <c r="J48" i="2" s="1"/>
  <c r="G48" i="2"/>
  <c r="I47" i="2"/>
  <c r="J47" i="2" s="1"/>
  <c r="G47" i="2"/>
  <c r="I46" i="2"/>
  <c r="J46" i="2" s="1"/>
  <c r="G46" i="2"/>
  <c r="J45" i="2"/>
  <c r="G45" i="2"/>
  <c r="I44" i="2"/>
  <c r="J44" i="2" s="1"/>
  <c r="G44" i="2"/>
  <c r="I43" i="2"/>
  <c r="J43" i="2" s="1"/>
  <c r="G43" i="2"/>
  <c r="I42" i="2"/>
  <c r="J42" i="2" s="1"/>
  <c r="G42" i="2"/>
  <c r="I41" i="2"/>
  <c r="J41" i="2" s="1"/>
  <c r="G41" i="2"/>
  <c r="I40" i="2"/>
  <c r="J40" i="2" s="1"/>
  <c r="G40" i="2"/>
  <c r="I39" i="2"/>
  <c r="J39" i="2" s="1"/>
  <c r="G39" i="2"/>
  <c r="I38" i="2"/>
  <c r="J38" i="2" s="1"/>
  <c r="G38" i="2"/>
  <c r="I37" i="2"/>
  <c r="J37" i="2" s="1"/>
  <c r="G37" i="2"/>
  <c r="I36" i="2"/>
  <c r="J36" i="2" s="1"/>
  <c r="G36" i="2"/>
  <c r="I35" i="2"/>
  <c r="J35" i="2" s="1"/>
  <c r="G35" i="2"/>
  <c r="I34" i="2"/>
  <c r="J34" i="2" s="1"/>
  <c r="G34" i="2"/>
  <c r="I33" i="2"/>
  <c r="J33" i="2" s="1"/>
  <c r="G33" i="2"/>
  <c r="I32" i="2"/>
  <c r="J32" i="2" s="1"/>
  <c r="G32" i="2"/>
  <c r="I31" i="2"/>
  <c r="J31" i="2" s="1"/>
  <c r="G31" i="2"/>
  <c r="I30" i="2"/>
  <c r="J30" i="2" s="1"/>
  <c r="G30" i="2"/>
  <c r="I29" i="2"/>
  <c r="J29" i="2" s="1"/>
  <c r="G29" i="2"/>
  <c r="I28" i="2"/>
  <c r="J28" i="2" s="1"/>
  <c r="G28" i="2"/>
  <c r="I27" i="2"/>
  <c r="J27" i="2" s="1"/>
  <c r="G27" i="2"/>
  <c r="I26" i="2"/>
  <c r="J26" i="2" s="1"/>
  <c r="G26" i="2"/>
  <c r="I25" i="2"/>
  <c r="J25" i="2" s="1"/>
  <c r="G25" i="2"/>
  <c r="I24" i="2"/>
  <c r="J24" i="2" s="1"/>
  <c r="G24" i="2"/>
  <c r="I23" i="2"/>
  <c r="J23" i="2" s="1"/>
  <c r="G23" i="2"/>
  <c r="I22" i="2"/>
  <c r="J22" i="2" s="1"/>
  <c r="G22" i="2"/>
  <c r="I21" i="2"/>
  <c r="J21" i="2" s="1"/>
  <c r="G21" i="2"/>
  <c r="I20" i="2"/>
  <c r="J20" i="2" s="1"/>
  <c r="G20" i="2"/>
  <c r="I19" i="2"/>
  <c r="J19" i="2" s="1"/>
  <c r="G19" i="2"/>
  <c r="I18" i="2"/>
  <c r="J18" i="2" s="1"/>
  <c r="G18" i="2"/>
  <c r="I17" i="2"/>
  <c r="J17" i="2" s="1"/>
  <c r="G17" i="2"/>
  <c r="I16" i="2"/>
  <c r="J16" i="2" s="1"/>
  <c r="G16" i="2"/>
  <c r="I15" i="2"/>
  <c r="J15" i="2" s="1"/>
  <c r="G15" i="2"/>
  <c r="I14" i="2"/>
  <c r="J14" i="2" s="1"/>
  <c r="G14" i="2"/>
  <c r="I13" i="2"/>
  <c r="J13" i="2" s="1"/>
  <c r="G13" i="2"/>
  <c r="E5" i="2"/>
  <c r="E4" i="2"/>
  <c r="E3" i="2"/>
  <c r="E1" i="2"/>
  <c r="E17" i="1"/>
  <c r="J52" i="2" l="1"/>
  <c r="E11" i="1" s="1"/>
  <c r="G52" i="2"/>
  <c r="I36" i="3"/>
  <c r="J36" i="3" s="1"/>
  <c r="I41" i="3"/>
  <c r="J41" i="3" s="1"/>
  <c r="G41" i="3"/>
  <c r="G37" i="3"/>
  <c r="I37" i="3"/>
  <c r="J37" i="3" s="1"/>
  <c r="J18" i="4"/>
  <c r="G28" i="4"/>
  <c r="I38" i="3"/>
  <c r="J38" i="3" s="1"/>
  <c r="G38" i="3"/>
  <c r="J61" i="3"/>
  <c r="E14" i="1" s="1"/>
  <c r="J50" i="4"/>
  <c r="E16" i="1" s="1"/>
  <c r="J36" i="5"/>
  <c r="G36" i="3"/>
  <c r="J51" i="3" s="1"/>
  <c r="G18" i="4"/>
  <c r="E13" i="1" l="1"/>
  <c r="G20" i="4"/>
  <c r="J40" i="4" s="1"/>
  <c r="E15" i="1" s="1"/>
  <c r="J20" i="4"/>
  <c r="E19" i="1" l="1"/>
</calcChain>
</file>

<file path=xl/sharedStrings.xml><?xml version="1.0" encoding="utf-8"?>
<sst xmlns="http://schemas.openxmlformats.org/spreadsheetml/2006/main" count="412" uniqueCount="218">
  <si>
    <t>Zalando Quotation sheet Template</t>
  </si>
  <si>
    <t>QUOTATION ZALANDO GF6 Verona Italy</t>
  </si>
  <si>
    <t>Basic Sales Price Intrusion System</t>
  </si>
  <si>
    <t>&lt;----------------</t>
  </si>
  <si>
    <t>AUTO FIELD</t>
  </si>
  <si>
    <t>Optional extra Sales Price Intrusion System</t>
  </si>
  <si>
    <t>Basic Sales Price CCTV System</t>
  </si>
  <si>
    <t>Optional extra Sales Price CCTV System</t>
  </si>
  <si>
    <t>Basic Sales Price Access System</t>
  </si>
  <si>
    <t>Optional extra Sales Price Access System</t>
  </si>
  <si>
    <t>Variables (travel cost etc. ; needs to be specified to be accepted, see lines 23-30)</t>
  </si>
  <si>
    <t>Grand Total Above Systems</t>
  </si>
  <si>
    <t>Please set your hourly labour rate for hardware installation here</t>
  </si>
  <si>
    <t>FILL YOUR LABOUR RATE PER HOUR IN THIS CELL FOR INSTALLING EQUIPMENT</t>
  </si>
  <si>
    <t>Travel Cost Specification line 15</t>
  </si>
  <si>
    <t>Total Price (add totals per line below)</t>
  </si>
  <si>
    <t>[specify variable 1: i.e. travel cost]</t>
  </si>
  <si>
    <t>ADD ADDITIONAL COST HERE WHICH CANNOT BE SPECIFIED IN THE CALC TABS</t>
  </si>
  <si>
    <t>as above</t>
  </si>
  <si>
    <t>[specify variable 3: i.e. Platforms and boxes rent]</t>
  </si>
  <si>
    <t>[specify variable 4: i.e. Insurance and overheads]</t>
  </si>
  <si>
    <t>[specify variable 5: i.e Unexpected events, small parts and accessories]</t>
  </si>
  <si>
    <t>[specify variable 6: etc.]</t>
  </si>
  <si>
    <t>[specify variable 7: etc.]</t>
  </si>
  <si>
    <t>[specify variable 8: etc.]</t>
  </si>
  <si>
    <t>When hotel and overnight expenses are required please explain why this is needed (store too far from company, travel time too long etc.)</t>
  </si>
  <si>
    <t>Basic cable installation works are provided by others! (Jacobs)</t>
  </si>
  <si>
    <t>Fill out qty based on drawings!</t>
  </si>
  <si>
    <t>Fill out sell price per unit</t>
  </si>
  <si>
    <t>Fill out labour time to install per unit</t>
  </si>
  <si>
    <t>I</t>
  </si>
  <si>
    <t>v</t>
  </si>
  <si>
    <t>Auto field</t>
  </si>
  <si>
    <t>Auto Field</t>
  </si>
  <si>
    <t xml:space="preserve">European           Product             Code </t>
  </si>
  <si>
    <t>Supllier</t>
  </si>
  <si>
    <t>Qty</t>
  </si>
  <si>
    <t>Basic package intruder</t>
  </si>
  <si>
    <t>Your sell price per unit</t>
  </si>
  <si>
    <t>Total amount equipment</t>
  </si>
  <si>
    <t>Amount of installation hours per unit</t>
  </si>
  <si>
    <t>Total installation hours</t>
  </si>
  <si>
    <t>Total installation costs</t>
  </si>
  <si>
    <t>C520-D-E2</t>
  </si>
  <si>
    <t>Honeywell</t>
  </si>
  <si>
    <t>Galaxy Dimension GD-520 Panel, 16 zones on board</t>
  </si>
  <si>
    <t>&lt;-----------</t>
  </si>
  <si>
    <t>C072</t>
  </si>
  <si>
    <t>Galaxy RIO in plastic box add 8 zones</t>
  </si>
  <si>
    <t>A158-B</t>
  </si>
  <si>
    <t>Galaxy RIO pcb only add. 8 zones</t>
  </si>
  <si>
    <t>P026-01-B</t>
  </si>
  <si>
    <t>Galaxy Smart PSU, 2,75A, incl rio add. 8 zones</t>
  </si>
  <si>
    <t>A060</t>
  </si>
  <si>
    <t>Single Relay Interface pcb (1x1A, 12Vdc)</t>
  </si>
  <si>
    <t>A101</t>
  </si>
  <si>
    <t>4way Relay Interface pcb (4x1A,12Vdc)</t>
  </si>
  <si>
    <t xml:space="preserve">RC 230 </t>
  </si>
  <si>
    <t>AlarmTech</t>
  </si>
  <si>
    <t>Timer Relay for switching 220V Mains, 8 A</t>
  </si>
  <si>
    <t>G2R-2-SNI 12VDC</t>
  </si>
  <si>
    <t>Omron</t>
  </si>
  <si>
    <t>Omron relay 12Vdc 5A to switch mains</t>
  </si>
  <si>
    <t>P2RF-08-E</t>
  </si>
  <si>
    <t>Base with screw connection for Omron Relay</t>
  </si>
  <si>
    <t>G13802N-A</t>
  </si>
  <si>
    <t>Elmdene</t>
  </si>
  <si>
    <t>Switched PSU 12Vdc/2A in cabinet with tamper switch</t>
  </si>
  <si>
    <t>G13804N-C</t>
  </si>
  <si>
    <t>Switched PSU 12Vdc/4A in cabinet with tamper switch</t>
  </si>
  <si>
    <t>G1224-84N-4-C</t>
  </si>
  <si>
    <t>Switched PSU 12Vdc/8A in cabinet with tamper switch</t>
  </si>
  <si>
    <t>NP 7-12</t>
  </si>
  <si>
    <t>Yuasa</t>
  </si>
  <si>
    <t>Backup Lead Battery 12V 7Ah</t>
  </si>
  <si>
    <t>CP037-02</t>
  </si>
  <si>
    <t>MK7 LCD arm disarm keypad</t>
  </si>
  <si>
    <t>HF2S-AW-1-12-SMA</t>
  </si>
  <si>
    <t>Strobe Flashlight</t>
  </si>
  <si>
    <t>SOSB2</t>
  </si>
  <si>
    <t>CQR</t>
  </si>
  <si>
    <t>Siren Indoor 111dB</t>
  </si>
  <si>
    <t>JB720/WH</t>
  </si>
  <si>
    <t>Junction Box incl tamper - 8 screw terminations + 2 for tamper</t>
  </si>
  <si>
    <t>PADP2/SS/G1</t>
  </si>
  <si>
    <t>Panic button incl tamper double button</t>
  </si>
  <si>
    <t>4RSC50SS300GN</t>
  </si>
  <si>
    <t>Overhead door contact incl. galaxy resistors</t>
  </si>
  <si>
    <t>4S-300-GN-IN</t>
  </si>
  <si>
    <t>Surface mount door contact incl galaxy resistors</t>
  </si>
  <si>
    <t>4M-300-GN-IN</t>
  </si>
  <si>
    <t>Flush mount door contact incl galaxy resistors</t>
  </si>
  <si>
    <t>PEU-D (10pcs)</t>
  </si>
  <si>
    <t>Optex</t>
  </si>
  <si>
    <t xml:space="preserve">Optex EOL resistor block pack (10 pcs) for optex detectors </t>
  </si>
  <si>
    <t>SX-360Z</t>
  </si>
  <si>
    <t>Optex ceiling detector 360, 18m, 76 zones</t>
  </si>
  <si>
    <t>FA-3 BRACKET</t>
  </si>
  <si>
    <t>Optex ceiling / wall mounting bracket for PIR's FMX series</t>
  </si>
  <si>
    <t>FMX-ST</t>
  </si>
  <si>
    <t>PIR detector 15x15m</t>
  </si>
  <si>
    <t>DT906-IT</t>
  </si>
  <si>
    <t>PIR detector longbeam</t>
  </si>
  <si>
    <t>TS300//A</t>
  </si>
  <si>
    <t>Temp Sensor Dual (high-low)</t>
  </si>
  <si>
    <t>470-12</t>
  </si>
  <si>
    <t>Water detector</t>
  </si>
  <si>
    <t>FG1625SNAS</t>
  </si>
  <si>
    <t>Acoustic glass break detector</t>
  </si>
  <si>
    <t>GT40-NG</t>
  </si>
  <si>
    <t>Dual Path IP/3G module for Galaxy Dimension</t>
  </si>
  <si>
    <t>R058-CD-DG</t>
  </si>
  <si>
    <t>Galaxy User Management Suite Software incl system config</t>
  </si>
  <si>
    <t>labour only</t>
  </si>
  <si>
    <t>contr</t>
  </si>
  <si>
    <t>Programming of intrusion system</t>
  </si>
  <si>
    <t>Test, commision and handover</t>
  </si>
  <si>
    <t>User training to end user</t>
  </si>
  <si>
    <t>As built documentation</t>
  </si>
  <si>
    <t>All contacts have been delivered and installed by ohers, allow time to terminate</t>
  </si>
  <si>
    <t>Cable installation works are provided by others! (Jacobs)</t>
  </si>
  <si>
    <t>Total  Price :</t>
  </si>
  <si>
    <t>Optional extra intruder (items not mentioned in the basic pack)</t>
  </si>
  <si>
    <t>Total Options:</t>
  </si>
  <si>
    <t>Basic package CCTV - IP</t>
  </si>
  <si>
    <t>M3007-P</t>
  </si>
  <si>
    <t>Axis</t>
  </si>
  <si>
    <t>AXIS IP Hemisferic Dome ext camera , Day/ night , 5 MP Vandalproof</t>
  </si>
  <si>
    <t>M3044-V</t>
  </si>
  <si>
    <t>AXIS IP fixed dome 720p 25fps WDR</t>
  </si>
  <si>
    <t>M3045-V</t>
  </si>
  <si>
    <t>AXIS IP Dome M3045-V, indoor, 106° angle, 1080P</t>
  </si>
  <si>
    <t>M3105-LVE</t>
  </si>
  <si>
    <t>AXIS IP Dome M3105-LVE compact mini dome in a vandal-resistant, outdoor-ready, flat faced designe.Built -in IR illumination and WDR - Forensic Capture, Fixed Lens. 1080P</t>
  </si>
  <si>
    <t>AXIS A8004-VE</t>
  </si>
  <si>
    <t>Nedap</t>
  </si>
  <si>
    <t xml:space="preserve">Nedap ANPR cam  </t>
  </si>
  <si>
    <t>Wall Mount bracket</t>
  </si>
  <si>
    <t>M3027-PVE</t>
  </si>
  <si>
    <t>360 cam Axis</t>
  </si>
  <si>
    <t>GSC-OM-P-1ID</t>
  </si>
  <si>
    <t>Genetec</t>
  </si>
  <si>
    <t>Kiwi Analytics Software</t>
  </si>
  <si>
    <t>Genetec VMS Software</t>
  </si>
  <si>
    <t xml:space="preserve">GSC-Base-5x </t>
  </si>
  <si>
    <t>Genetec Security Center (GSC) Base Package - Version 5.x which includes: 1 Directory, 5 Security Desk client connections (incl. Web Client), Plan Manager Basic, Alarm Management, Advanced Reporting, System Partitioning, Zone Monitoring, IO Modules Support, Email Support, Macros Support (actual macros sold separately), Support for server virtualization, all supported languages. Must purchase a SynergisTM, OmnicastTM, or AutoVuTM base package to enable access control, video, or LPR content respectively.</t>
  </si>
  <si>
    <t>GSC-Om-P</t>
  </si>
  <si>
    <t>GSC Omnicast™ Professional Package which includes: Archiving support, Media Router, Audio, Remote Security Desk, Camera Sequences, Camera Blocking, Camera Dewarping, Time Zone, Edge recording, trickling and archive transfer, Keyboard and Joystick Support, Max. 250 cameras, Max. 10 clients, Max. 20 Archivers</t>
  </si>
  <si>
    <t>GSC-1U</t>
  </si>
  <si>
    <t>1 Genetec Security Desk client connection (incl. Web Client)</t>
  </si>
  <si>
    <t>GSC-1mobileU</t>
  </si>
  <si>
    <t>1 Security Center Mobile app connection</t>
  </si>
  <si>
    <t>GSC-Sipelia-Base</t>
  </si>
  <si>
    <t>GSC Sipelia™ Base Package</t>
  </si>
  <si>
    <t>GSC-Sipelia-1SIP-STD</t>
  </si>
  <si>
    <t>1 Standard Connection to an Intercom Station (requires GSC-Sipelia-Base)</t>
  </si>
  <si>
    <t>ADV-CAM-P-1Y</t>
  </si>
  <si>
    <t>Genetec Advantage for 1 Omnicast Pro Camera – 1 year</t>
  </si>
  <si>
    <t>ADV-SIP-S-1Y</t>
  </si>
  <si>
    <t>Genetec Advantage for 1 Sipelia Standard Intercom connection – 1 Year</t>
  </si>
  <si>
    <t>ADV-KIWIM-1Y</t>
  </si>
  <si>
    <t>Genetec Advantage for kiwiVision either Bundle One</t>
  </si>
  <si>
    <t>No machine hardware to be quoted (will be delivered by Zalando IT, but do provide the specs required)</t>
  </si>
  <si>
    <t>GSC-Om-P-1C</t>
  </si>
  <si>
    <t>Camera licencing</t>
  </si>
  <si>
    <t>Programming of cctv system</t>
  </si>
  <si>
    <t>IT hardware is provided by Zalando IT, do specify which specs are needed</t>
  </si>
  <si>
    <t>Basic Sales Price :</t>
  </si>
  <si>
    <t>Optional extra CCTV - IP (items not mentioned in the basic pack)</t>
  </si>
  <si>
    <t>Price Option:</t>
  </si>
  <si>
    <t>Basic package Access Nedap</t>
  </si>
  <si>
    <t xml:space="preserve">Internal reader </t>
  </si>
  <si>
    <t>MDK190</t>
  </si>
  <si>
    <t>internal reader with pin</t>
  </si>
  <si>
    <t>external reader</t>
  </si>
  <si>
    <t>door contact</t>
  </si>
  <si>
    <t>sounder</t>
  </si>
  <si>
    <t>exit button</t>
  </si>
  <si>
    <t>AP7803</t>
  </si>
  <si>
    <t>AP7003</t>
  </si>
  <si>
    <t>AP7021</t>
  </si>
  <si>
    <t>Licenses by Enterprise vendor NtP Germany, allow for time to interact with NtP</t>
  </si>
  <si>
    <t>Software by Enterprise vendor NtP Germany, allow for time to interact with NtP</t>
  </si>
  <si>
    <t>Batteria 7Ah (per fornire un'autonomia di almeno 4hh come da specifiche richieste)</t>
  </si>
  <si>
    <t>Programming of access system</t>
  </si>
  <si>
    <t>Optional extra Access Nedap (items not mentioned in the basic pack)</t>
  </si>
  <si>
    <t>PSIM</t>
  </si>
  <si>
    <t>Optional extra  PSIM</t>
  </si>
  <si>
    <t>MD80G</t>
  </si>
  <si>
    <t>AP7031</t>
  </si>
  <si>
    <t>exit detector</t>
  </si>
  <si>
    <t>PROTECTOR 80F</t>
  </si>
  <si>
    <t>Protector anti-vandalism for reader</t>
  </si>
  <si>
    <r>
      <rPr>
        <b/>
        <sz val="8"/>
        <rFont val="Arial"/>
        <family val="2"/>
      </rPr>
      <t>T91A47 T  T91B47 + T94T01D</t>
    </r>
  </si>
  <si>
    <r>
      <rPr>
        <b/>
        <sz val="8"/>
        <rFont val="Arial"/>
        <family val="2"/>
      </rPr>
      <t>9949933 9986138</t>
    </r>
  </si>
  <si>
    <t>Enclosure for Intercom station</t>
  </si>
  <si>
    <t>M4308-PLE</t>
  </si>
  <si>
    <t>360 cam Axis with 8MP sensor and support for Forensic WDR, Lightfinder and OptimizedIR illumination. Vandal-resistant casing in flat design.</t>
  </si>
  <si>
    <t>2N</t>
  </si>
  <si>
    <t xml:space="preserve">Grand Stream internal </t>
  </si>
  <si>
    <t>GXV-3370</t>
  </si>
  <si>
    <t>[specify variable 2: i.e. Engineering + PM cost]</t>
  </si>
  <si>
    <r>
      <t xml:space="preserve">Date: 29 12 2021 and  </t>
    </r>
    <r>
      <rPr>
        <b/>
        <sz val="10"/>
        <color rgb="FFFF0000"/>
        <rFont val="Arial"/>
        <family val="2"/>
      </rPr>
      <t>Rev. 14 03 2022</t>
    </r>
  </si>
  <si>
    <t>AXIS P3255-LVE</t>
  </si>
  <si>
    <t>AXIS P3248-LVE</t>
  </si>
  <si>
    <t>AXIS P3265-V</t>
  </si>
  <si>
    <t>AXIS Fixed Dome IP cam outdoor IK10 P3248-LVE, Day/night IR Lens 4,3-8,6 mm</t>
  </si>
  <si>
    <t>AXIS Fixed Dome IP cam outdoor IK10 P3255-LVE, Day/night IR Lens 3,4-8,9 mm</t>
  </si>
  <si>
    <t>AXIS P3248-LV</t>
  </si>
  <si>
    <t>AXIS Fixed Dome IP cam inside P3248-LV, Day/night with  WDR</t>
  </si>
  <si>
    <t xml:space="preserve">AXIS Fixed Dome IP cam inside  P3265-V, Day/night with </t>
  </si>
  <si>
    <t>IECI</t>
  </si>
  <si>
    <t>Pole mount clamp and mounting accessories</t>
  </si>
  <si>
    <t xml:space="preserve">Nedap MAIN controller </t>
  </si>
  <si>
    <t xml:space="preserve">Nedap SUB controller </t>
  </si>
  <si>
    <t xml:space="preserve">Nedap I/O controller </t>
  </si>
  <si>
    <t xml:space="preserve">Central equipment unit power supply </t>
  </si>
  <si>
    <r>
      <t xml:space="preserve">Axis Video Intercom station </t>
    </r>
    <r>
      <rPr>
        <b/>
        <sz val="8"/>
        <rFont val="Arial"/>
        <family val="2"/>
      </rPr>
      <t xml:space="preserve"> (DISPOSITIVO FUORI PRODUZIONE)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</si>
</sst>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2]\ * #,##0.00_);_([$€-2]\ * \(#,##0.00\);_([$€-2]\ * \-??_);_(@_)"/>
    <numFmt numFmtId="165" formatCode="&quot;€ &quot;#,##0.00"/>
    <numFmt numFmtId="166" formatCode="[$CZK]\ #,##0.00"/>
    <numFmt numFmtId="167" formatCode="[$PLN]\ #,##0.00"/>
    <numFmt numFmtId="168" formatCode="_-* #,##0.00\ [$€-407]_-;\-* #,##0.00\ [$€-407]_-;_-* \-??\ [$€-407]_-;_-@_-"/>
    <numFmt numFmtId="169" formatCode="&quot;€ &quot;#,##0.00_-"/>
  </numFmts>
  <fonts count="20" x14ac:knownFonts="1">
    <font>
      <sz val="10"/>
      <name val="Arial"/>
      <charset val="1"/>
    </font>
    <font>
      <b/>
      <sz val="12"/>
      <name val="Arial"/>
      <charset val="1"/>
    </font>
    <font>
      <b/>
      <sz val="14"/>
      <name val="Arial"/>
      <charset val="1"/>
    </font>
    <font>
      <b/>
      <sz val="10"/>
      <name val="Arial"/>
      <charset val="1"/>
    </font>
    <font>
      <sz val="8"/>
      <name val="Arial"/>
      <charset val="1"/>
    </font>
    <font>
      <sz val="10"/>
      <name val="Arial"/>
      <charset val="1"/>
    </font>
    <font>
      <b/>
      <sz val="8"/>
      <name val="Arial"/>
      <charset val="1"/>
    </font>
    <font>
      <sz val="8"/>
      <color rgb="FF000000"/>
      <name val="Arial"/>
      <charset val="1"/>
    </font>
    <font>
      <b/>
      <sz val="8"/>
      <color rgb="FF000000"/>
      <name val="Arial"/>
      <charset val="1"/>
    </font>
    <font>
      <b/>
      <sz val="8"/>
      <color rgb="FFFF0000"/>
      <name val="Arial"/>
      <charset val="1"/>
    </font>
    <font>
      <sz val="8"/>
      <color rgb="FFFF0000"/>
      <name val="Arial"/>
      <charset val="1"/>
    </font>
    <font>
      <b/>
      <sz val="8"/>
      <color rgb="FFCCC1DA"/>
      <name val="Arial"/>
      <charset val="1"/>
    </font>
    <font>
      <b/>
      <sz val="8"/>
      <name val="Arial"/>
      <family val="2"/>
    </font>
    <font>
      <sz val="8"/>
      <name val="Arial"/>
      <family val="2"/>
    </font>
    <font>
      <b/>
      <sz val="8"/>
      <color rgb="FFFF0000"/>
      <name val="Arial"/>
      <family val="2"/>
    </font>
    <font>
      <b/>
      <strike/>
      <sz val="8"/>
      <name val="Arial"/>
      <family val="2"/>
    </font>
    <font>
      <sz val="10"/>
      <name val="Arial"/>
      <family val="2"/>
    </font>
    <font>
      <sz val="8"/>
      <color rgb="FFCCC1DA"/>
      <name val="Arial"/>
      <family val="2"/>
    </font>
    <font>
      <b/>
      <sz val="10"/>
      <name val="Arial"/>
      <family val="2"/>
    </font>
    <font>
      <b/>
      <sz val="10"/>
      <color rgb="FFFF0000"/>
      <name val="Arial"/>
      <family val="2"/>
    </font>
  </fonts>
  <fills count="11">
    <fill>
      <patternFill patternType="none"/>
    </fill>
    <fill>
      <patternFill patternType="gray125"/>
    </fill>
    <fill>
      <patternFill patternType="solid">
        <fgColor rgb="FFFFFF00"/>
        <bgColor rgb="FFFFFF00"/>
      </patternFill>
    </fill>
    <fill>
      <patternFill patternType="solid">
        <fgColor rgb="FF92D050"/>
        <bgColor rgb="FF99CC00"/>
      </patternFill>
    </fill>
    <fill>
      <patternFill patternType="solid">
        <fgColor rgb="FF99CC00"/>
        <bgColor rgb="FF92D050"/>
      </patternFill>
    </fill>
    <fill>
      <patternFill patternType="solid">
        <fgColor rgb="FF969696"/>
        <bgColor rgb="FF808080"/>
      </patternFill>
    </fill>
    <fill>
      <patternFill patternType="solid">
        <fgColor rgb="FFFF0000"/>
        <bgColor rgb="FF993300"/>
      </patternFill>
    </fill>
    <fill>
      <patternFill patternType="solid">
        <fgColor rgb="FFF2F2F2"/>
        <bgColor rgb="FFFFFFCC"/>
      </patternFill>
    </fill>
    <fill>
      <patternFill patternType="solid">
        <fgColor rgb="FFFFCC00"/>
        <bgColor rgb="FFFFFF00"/>
      </patternFill>
    </fill>
    <fill>
      <patternFill patternType="solid">
        <fgColor rgb="FFFFFF00"/>
        <bgColor indexed="64"/>
      </patternFill>
    </fill>
    <fill>
      <patternFill patternType="solid">
        <fgColor rgb="FFFFFF00"/>
        <bgColor rgb="FF92D050"/>
      </patternFill>
    </fill>
  </fills>
  <borders count="13">
    <border>
      <left/>
      <right/>
      <top/>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style="medium">
        <color auto="1"/>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style="medium">
        <color auto="1"/>
      </right>
      <top/>
      <bottom style="medium">
        <color auto="1"/>
      </bottom>
      <diagonal/>
    </border>
    <border>
      <left/>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s>
  <cellStyleXfs count="2">
    <xf numFmtId="0" fontId="0" fillId="0" borderId="0"/>
    <xf numFmtId="0" fontId="5" fillId="0" borderId="0"/>
  </cellStyleXfs>
  <cellXfs count="196">
    <xf numFmtId="0" fontId="0" fillId="0" borderId="0" xfId="0"/>
    <xf numFmtId="0" fontId="0" fillId="0" borderId="0" xfId="0" applyBorder="1"/>
    <xf numFmtId="166" fontId="0" fillId="0" borderId="0" xfId="0" applyNumberFormat="1"/>
    <xf numFmtId="0" fontId="0" fillId="0" borderId="0" xfId="0" applyProtection="1"/>
    <xf numFmtId="0" fontId="1" fillId="0" borderId="0" xfId="0" applyFont="1" applyProtection="1"/>
    <xf numFmtId="0" fontId="2" fillId="0" borderId="2" xfId="0" applyFont="1" applyBorder="1" applyAlignment="1" applyProtection="1">
      <alignment horizontal="center"/>
    </xf>
    <xf numFmtId="0" fontId="3" fillId="0" borderId="2" xfId="0" applyFont="1" applyBorder="1" applyAlignment="1" applyProtection="1">
      <alignment horizontal="center"/>
    </xf>
    <xf numFmtId="0" fontId="2" fillId="0" borderId="0" xfId="0" applyFont="1" applyProtection="1"/>
    <xf numFmtId="0" fontId="4" fillId="0" borderId="0" xfId="0" applyFont="1" applyAlignment="1" applyProtection="1">
      <alignment horizontal="center"/>
    </xf>
    <xf numFmtId="0" fontId="3" fillId="0" borderId="3" xfId="0" applyFont="1" applyBorder="1" applyAlignment="1" applyProtection="1">
      <alignment horizontal="center"/>
    </xf>
    <xf numFmtId="0" fontId="3" fillId="0" borderId="0" xfId="0" applyFont="1" applyAlignment="1" applyProtection="1">
      <alignment horizontal="center"/>
    </xf>
    <xf numFmtId="166" fontId="0" fillId="0" borderId="0" xfId="0" applyNumberFormat="1" applyProtection="1"/>
    <xf numFmtId="0" fontId="5" fillId="0" borderId="0" xfId="0" applyFont="1" applyAlignment="1" applyProtection="1">
      <alignment horizontal="center"/>
    </xf>
    <xf numFmtId="0" fontId="6" fillId="0" borderId="4" xfId="0" applyFont="1" applyBorder="1" applyAlignment="1" applyProtection="1">
      <alignment horizontal="center" wrapText="1"/>
    </xf>
    <xf numFmtId="0" fontId="6" fillId="0" borderId="4" xfId="0" applyFont="1" applyBorder="1" applyAlignment="1" applyProtection="1">
      <alignment horizontal="center"/>
    </xf>
    <xf numFmtId="166" fontId="6" fillId="0" borderId="5" xfId="0" applyNumberFormat="1" applyFont="1" applyBorder="1" applyAlignment="1" applyProtection="1">
      <alignment horizontal="center" wrapText="1"/>
    </xf>
    <xf numFmtId="2" fontId="6" fillId="0" borderId="4" xfId="0" applyNumberFormat="1" applyFont="1" applyBorder="1" applyAlignment="1" applyProtection="1">
      <alignment wrapText="1"/>
    </xf>
    <xf numFmtId="0" fontId="6" fillId="0" borderId="6" xfId="0" applyFont="1" applyBorder="1" applyAlignment="1" applyProtection="1">
      <alignment horizontal="left"/>
    </xf>
    <xf numFmtId="0" fontId="6" fillId="0" borderId="6" xfId="0" applyFont="1" applyBorder="1" applyAlignment="1" applyProtection="1">
      <alignment horizontal="center"/>
    </xf>
    <xf numFmtId="0" fontId="6" fillId="3" borderId="6" xfId="0" applyFont="1" applyFill="1" applyBorder="1" applyAlignment="1" applyProtection="1">
      <alignment horizontal="center"/>
      <protection locked="0"/>
    </xf>
    <xf numFmtId="0" fontId="4" fillId="0" borderId="1" xfId="0" applyFont="1" applyBorder="1"/>
    <xf numFmtId="4" fontId="4" fillId="4" borderId="7" xfId="0" applyNumberFormat="1" applyFont="1" applyFill="1" applyBorder="1" applyProtection="1">
      <protection locked="0"/>
    </xf>
    <xf numFmtId="4" fontId="4" fillId="0" borderId="7" xfId="0" applyNumberFormat="1" applyFont="1" applyBorder="1" applyProtection="1"/>
    <xf numFmtId="2" fontId="4" fillId="4" borderId="1" xfId="0" applyNumberFormat="1" applyFont="1" applyFill="1" applyBorder="1" applyProtection="1">
      <protection locked="0"/>
    </xf>
    <xf numFmtId="0" fontId="4" fillId="0" borderId="2" xfId="0" applyFont="1" applyBorder="1" applyAlignment="1" applyProtection="1">
      <alignment wrapText="1"/>
    </xf>
    <xf numFmtId="2" fontId="4" fillId="4" borderId="2" xfId="0" applyNumberFormat="1" applyFont="1" applyFill="1" applyBorder="1" applyProtection="1">
      <protection locked="0"/>
    </xf>
    <xf numFmtId="0" fontId="4" fillId="0" borderId="2" xfId="0" applyFont="1" applyBorder="1"/>
    <xf numFmtId="0" fontId="6" fillId="0" borderId="2" xfId="0" applyFont="1" applyBorder="1" applyAlignment="1" applyProtection="1">
      <alignment horizontal="left"/>
    </xf>
    <xf numFmtId="0" fontId="4" fillId="0" borderId="2" xfId="0" applyFont="1" applyBorder="1" applyProtection="1"/>
    <xf numFmtId="0" fontId="6" fillId="0" borderId="7" xfId="0" applyFont="1" applyBorder="1" applyAlignment="1" applyProtection="1">
      <alignment horizontal="center"/>
    </xf>
    <xf numFmtId="0" fontId="6" fillId="3" borderId="7" xfId="0" applyFont="1" applyFill="1" applyBorder="1" applyAlignment="1" applyProtection="1">
      <alignment horizontal="center"/>
      <protection locked="0"/>
    </xf>
    <xf numFmtId="0" fontId="4" fillId="0" borderId="7" xfId="0" applyFont="1" applyBorder="1" applyProtection="1"/>
    <xf numFmtId="0" fontId="6" fillId="0" borderId="0" xfId="0" applyFont="1" applyBorder="1" applyAlignment="1" applyProtection="1">
      <alignment horizontal="center"/>
    </xf>
    <xf numFmtId="0" fontId="6" fillId="0" borderId="2" xfId="0" applyFont="1" applyBorder="1" applyAlignment="1" applyProtection="1">
      <alignment horizontal="center"/>
    </xf>
    <xf numFmtId="4" fontId="4" fillId="0" borderId="2" xfId="0" applyNumberFormat="1" applyFont="1" applyBorder="1" applyProtection="1"/>
    <xf numFmtId="4" fontId="4" fillId="0" borderId="2" xfId="0" applyNumberFormat="1" applyFont="1" applyBorder="1" applyAlignment="1" applyProtection="1">
      <alignment horizontal="right"/>
    </xf>
    <xf numFmtId="0" fontId="6" fillId="2" borderId="7" xfId="0" applyFont="1" applyFill="1" applyBorder="1" applyAlignment="1" applyProtection="1">
      <alignment horizontal="center"/>
    </xf>
    <xf numFmtId="4" fontId="6" fillId="0" borderId="7" xfId="0" applyNumberFormat="1" applyFont="1" applyBorder="1" applyAlignment="1" applyProtection="1">
      <alignment horizontal="right"/>
    </xf>
    <xf numFmtId="4" fontId="6" fillId="0" borderId="2" xfId="0" applyNumberFormat="1" applyFont="1" applyBorder="1" applyAlignment="1" applyProtection="1">
      <alignment horizontal="right"/>
    </xf>
    <xf numFmtId="0" fontId="6" fillId="5" borderId="8" xfId="0" applyFont="1" applyFill="1" applyBorder="1" applyAlignment="1" applyProtection="1">
      <alignment horizontal="center"/>
    </xf>
    <xf numFmtId="0" fontId="6" fillId="5" borderId="3" xfId="0" applyFont="1" applyFill="1" applyBorder="1" applyAlignment="1" applyProtection="1">
      <alignment horizontal="right"/>
    </xf>
    <xf numFmtId="166" fontId="7" fillId="5" borderId="9" xfId="0" applyNumberFormat="1" applyFont="1" applyFill="1" applyBorder="1" applyAlignment="1" applyProtection="1">
      <alignment horizontal="right"/>
    </xf>
    <xf numFmtId="166" fontId="8" fillId="5" borderId="9" xfId="0" applyNumberFormat="1" applyFont="1" applyFill="1" applyBorder="1" applyAlignment="1" applyProtection="1">
      <alignment horizontal="right"/>
    </xf>
    <xf numFmtId="2" fontId="7" fillId="5" borderId="3" xfId="0" applyNumberFormat="1" applyFont="1" applyFill="1" applyBorder="1" applyProtection="1"/>
    <xf numFmtId="0" fontId="0" fillId="0" borderId="0" xfId="0" applyBorder="1" applyProtection="1"/>
    <xf numFmtId="0" fontId="6" fillId="0" borderId="10" xfId="0" applyFont="1" applyBorder="1" applyAlignment="1" applyProtection="1">
      <alignment horizontal="center"/>
    </xf>
    <xf numFmtId="0" fontId="6" fillId="0" borderId="10" xfId="0" applyFont="1" applyBorder="1" applyAlignment="1" applyProtection="1">
      <alignment horizontal="right"/>
    </xf>
    <xf numFmtId="4" fontId="4" fillId="0" borderId="10" xfId="0" applyNumberFormat="1" applyFont="1" applyBorder="1" applyAlignment="1" applyProtection="1">
      <alignment horizontal="center"/>
    </xf>
    <xf numFmtId="4" fontId="6" fillId="0" borderId="10" xfId="0" applyNumberFormat="1" applyFont="1" applyBorder="1" applyAlignment="1" applyProtection="1">
      <alignment horizontal="center"/>
    </xf>
    <xf numFmtId="4" fontId="4" fillId="0" borderId="0" xfId="0" applyNumberFormat="1" applyFont="1" applyBorder="1" applyAlignment="1" applyProtection="1">
      <alignment horizontal="right"/>
    </xf>
    <xf numFmtId="4" fontId="4" fillId="4" borderId="2" xfId="0" applyNumberFormat="1" applyFont="1" applyFill="1" applyBorder="1" applyProtection="1">
      <protection locked="0"/>
    </xf>
    <xf numFmtId="0" fontId="4" fillId="0" borderId="0" xfId="0" applyFont="1" applyBorder="1" applyProtection="1"/>
    <xf numFmtId="0" fontId="4" fillId="0" borderId="6" xfId="0" applyFont="1" applyBorder="1" applyProtection="1"/>
    <xf numFmtId="2" fontId="4" fillId="0" borderId="2" xfId="0" applyNumberFormat="1" applyFont="1" applyBorder="1" applyProtection="1"/>
    <xf numFmtId="0" fontId="6" fillId="5" borderId="3" xfId="0" applyFont="1" applyFill="1" applyBorder="1" applyAlignment="1" applyProtection="1">
      <alignment horizontal="center"/>
    </xf>
    <xf numFmtId="0" fontId="6" fillId="5" borderId="10" xfId="0" applyFont="1" applyFill="1" applyBorder="1" applyAlignment="1" applyProtection="1">
      <alignment horizontal="center"/>
    </xf>
    <xf numFmtId="0" fontId="6" fillId="5" borderId="8" xfId="0" applyFont="1" applyFill="1" applyBorder="1" applyAlignment="1" applyProtection="1">
      <alignment horizontal="right"/>
    </xf>
    <xf numFmtId="166" fontId="7" fillId="5" borderId="3" xfId="0" applyNumberFormat="1" applyFont="1" applyFill="1" applyBorder="1" applyAlignment="1" applyProtection="1">
      <alignment horizontal="right"/>
    </xf>
    <xf numFmtId="0" fontId="4" fillId="0" borderId="1" xfId="0" applyFont="1" applyBorder="1" applyProtection="1"/>
    <xf numFmtId="4" fontId="4" fillId="0" borderId="1" xfId="0" applyNumberFormat="1" applyFont="1" applyBorder="1" applyProtection="1"/>
    <xf numFmtId="0" fontId="4" fillId="0" borderId="3" xfId="0" applyFont="1" applyBorder="1" applyProtection="1"/>
    <xf numFmtId="0" fontId="7" fillId="5" borderId="3" xfId="0" applyFont="1" applyFill="1" applyBorder="1" applyProtection="1"/>
    <xf numFmtId="4" fontId="4" fillId="5" borderId="3" xfId="0" applyNumberFormat="1" applyFont="1" applyFill="1" applyBorder="1" applyProtection="1"/>
    <xf numFmtId="4" fontId="7" fillId="5" borderId="4" xfId="0" applyNumberFormat="1" applyFont="1" applyFill="1" applyBorder="1" applyProtection="1"/>
    <xf numFmtId="0" fontId="3" fillId="0" borderId="0" xfId="0" applyFont="1" applyAlignment="1" applyProtection="1">
      <alignment horizontal="left"/>
    </xf>
    <xf numFmtId="0" fontId="6" fillId="0" borderId="0" xfId="0" applyFont="1" applyAlignment="1" applyProtection="1">
      <alignment horizontal="center"/>
    </xf>
    <xf numFmtId="166" fontId="6" fillId="0" borderId="0" xfId="0" applyNumberFormat="1" applyFont="1" applyAlignment="1" applyProtection="1">
      <alignment horizontal="center"/>
    </xf>
    <xf numFmtId="2" fontId="6" fillId="0" borderId="0" xfId="0" applyNumberFormat="1" applyFont="1" applyAlignment="1" applyProtection="1">
      <alignment horizontal="center" vertical="center"/>
    </xf>
    <xf numFmtId="0" fontId="4" fillId="0" borderId="0" xfId="0" applyFont="1" applyAlignment="1" applyProtection="1">
      <alignment horizontal="center" vertical="center"/>
    </xf>
    <xf numFmtId="166" fontId="4" fillId="0" borderId="0" xfId="0" applyNumberFormat="1" applyFont="1" applyAlignment="1" applyProtection="1">
      <alignment horizontal="center" vertical="center"/>
    </xf>
    <xf numFmtId="2" fontId="4" fillId="0" borderId="0" xfId="0" applyNumberFormat="1" applyFont="1" applyAlignment="1" applyProtection="1">
      <alignment horizontal="center" vertical="center"/>
    </xf>
    <xf numFmtId="166" fontId="5" fillId="0" borderId="0" xfId="0" applyNumberFormat="1" applyFont="1" applyAlignment="1" applyProtection="1">
      <alignment horizontal="center" vertical="center"/>
    </xf>
    <xf numFmtId="2" fontId="5" fillId="0" borderId="0" xfId="0" applyNumberFormat="1" applyFont="1" applyAlignment="1" applyProtection="1">
      <alignment horizontal="center" vertical="center"/>
    </xf>
    <xf numFmtId="0" fontId="9" fillId="0" borderId="6" xfId="0" applyFont="1" applyBorder="1" applyAlignment="1">
      <alignment horizontal="left"/>
    </xf>
    <xf numFmtId="0" fontId="9" fillId="0" borderId="6" xfId="0" applyFont="1" applyBorder="1" applyAlignment="1">
      <alignment horizontal="center"/>
    </xf>
    <xf numFmtId="0" fontId="6" fillId="4" borderId="6" xfId="0" applyFont="1" applyFill="1" applyBorder="1" applyAlignment="1" applyProtection="1">
      <alignment horizontal="center"/>
      <protection locked="0"/>
    </xf>
    <xf numFmtId="4" fontId="10" fillId="4" borderId="7" xfId="0" applyNumberFormat="1" applyFont="1" applyFill="1" applyBorder="1" applyProtection="1">
      <protection locked="0"/>
    </xf>
    <xf numFmtId="0" fontId="6" fillId="0" borderId="2" xfId="0" applyFont="1" applyBorder="1" applyAlignment="1">
      <alignment horizontal="left"/>
    </xf>
    <xf numFmtId="0" fontId="6" fillId="0" borderId="6" xfId="0" applyFont="1" applyBorder="1" applyAlignment="1">
      <alignment horizontal="center"/>
    </xf>
    <xf numFmtId="0" fontId="6" fillId="0" borderId="6" xfId="0" applyFont="1" applyBorder="1" applyAlignment="1">
      <alignment horizontal="left"/>
    </xf>
    <xf numFmtId="0" fontId="10" fillId="0" borderId="2" xfId="0" applyFont="1" applyBorder="1"/>
    <xf numFmtId="0" fontId="6" fillId="4" borderId="7" xfId="0" applyFont="1" applyFill="1" applyBorder="1" applyAlignment="1" applyProtection="1">
      <alignment horizontal="center"/>
      <protection locked="0"/>
    </xf>
    <xf numFmtId="0" fontId="6" fillId="2" borderId="7" xfId="0" applyFont="1" applyFill="1" applyBorder="1" applyProtection="1"/>
    <xf numFmtId="0" fontId="4" fillId="0" borderId="2" xfId="0" applyFont="1" applyBorder="1" applyAlignment="1">
      <alignment wrapText="1"/>
    </xf>
    <xf numFmtId="4" fontId="4" fillId="0" borderId="7" xfId="0" applyNumberFormat="1" applyFont="1" applyBorder="1"/>
    <xf numFmtId="0" fontId="5" fillId="0" borderId="0" xfId="0" applyFont="1"/>
    <xf numFmtId="0" fontId="3" fillId="6" borderId="0" xfId="0" applyFont="1" applyFill="1"/>
    <xf numFmtId="0" fontId="6" fillId="0" borderId="7" xfId="0" applyFont="1" applyBorder="1" applyAlignment="1">
      <alignment horizontal="center"/>
    </xf>
    <xf numFmtId="4" fontId="4" fillId="0" borderId="2" xfId="0" applyNumberFormat="1" applyFont="1" applyBorder="1"/>
    <xf numFmtId="2" fontId="0" fillId="0" borderId="0" xfId="0" applyNumberFormat="1"/>
    <xf numFmtId="2" fontId="0" fillId="0" borderId="0" xfId="0" applyNumberFormat="1" applyProtection="1"/>
    <xf numFmtId="166" fontId="6" fillId="0" borderId="0" xfId="0" applyNumberFormat="1" applyFont="1" applyAlignment="1" applyProtection="1">
      <alignment horizontal="right"/>
    </xf>
    <xf numFmtId="2" fontId="4" fillId="4" borderId="1" xfId="1" applyNumberFormat="1" applyFont="1" applyFill="1" applyBorder="1" applyProtection="1">
      <protection locked="0"/>
    </xf>
    <xf numFmtId="2" fontId="4" fillId="4" borderId="2" xfId="1" applyNumberFormat="1" applyFont="1" applyFill="1" applyBorder="1" applyProtection="1">
      <protection locked="0"/>
    </xf>
    <xf numFmtId="0" fontId="11" fillId="4" borderId="7" xfId="0" applyFont="1" applyFill="1" applyBorder="1" applyAlignment="1" applyProtection="1">
      <alignment horizontal="center"/>
      <protection locked="0"/>
    </xf>
    <xf numFmtId="0" fontId="9" fillId="0" borderId="2" xfId="0" applyFont="1" applyBorder="1" applyAlignment="1">
      <alignment horizontal="left"/>
    </xf>
    <xf numFmtId="0" fontId="9" fillId="0" borderId="7" xfId="0" applyFont="1" applyBorder="1" applyAlignment="1">
      <alignment horizontal="center"/>
    </xf>
    <xf numFmtId="166" fontId="6" fillId="0" borderId="7" xfId="0" applyNumberFormat="1" applyFont="1" applyBorder="1" applyProtection="1"/>
    <xf numFmtId="168" fontId="6" fillId="0" borderId="7" xfId="0" applyNumberFormat="1" applyFont="1" applyBorder="1" applyProtection="1"/>
    <xf numFmtId="0" fontId="6" fillId="5" borderId="2" xfId="0" applyFont="1" applyFill="1" applyBorder="1" applyAlignment="1" applyProtection="1">
      <alignment horizontal="center"/>
    </xf>
    <xf numFmtId="0" fontId="6" fillId="5" borderId="7" xfId="0" applyFont="1" applyFill="1" applyBorder="1" applyAlignment="1" applyProtection="1">
      <alignment horizontal="center"/>
    </xf>
    <xf numFmtId="0" fontId="6" fillId="5" borderId="7" xfId="0" applyFont="1" applyFill="1" applyBorder="1" applyAlignment="1" applyProtection="1">
      <alignment horizontal="right"/>
    </xf>
    <xf numFmtId="0" fontId="6" fillId="0" borderId="0" xfId="0" applyFont="1" applyBorder="1" applyAlignment="1" applyProtection="1">
      <alignment horizontal="right"/>
    </xf>
    <xf numFmtId="166" fontId="4" fillId="0" borderId="10" xfId="0" applyNumberFormat="1" applyFont="1" applyBorder="1" applyAlignment="1" applyProtection="1">
      <alignment horizontal="right"/>
    </xf>
    <xf numFmtId="166" fontId="6" fillId="0" borderId="10" xfId="0" applyNumberFormat="1" applyFont="1" applyBorder="1" applyAlignment="1" applyProtection="1">
      <alignment horizontal="right"/>
    </xf>
    <xf numFmtId="2" fontId="4" fillId="0" borderId="0" xfId="0" applyNumberFormat="1" applyFont="1" applyProtection="1"/>
    <xf numFmtId="2" fontId="6" fillId="0" borderId="1" xfId="0" applyNumberFormat="1" applyFont="1" applyBorder="1" applyAlignment="1" applyProtection="1">
      <alignment wrapText="1"/>
    </xf>
    <xf numFmtId="4" fontId="4" fillId="0" borderId="0" xfId="0" applyNumberFormat="1" applyFont="1" applyBorder="1" applyProtection="1"/>
    <xf numFmtId="0" fontId="4" fillId="0" borderId="7" xfId="0" applyFont="1" applyBorder="1" applyAlignment="1" applyProtection="1">
      <alignment wrapText="1"/>
    </xf>
    <xf numFmtId="49" fontId="6" fillId="0" borderId="2" xfId="0" applyNumberFormat="1" applyFont="1" applyBorder="1" applyAlignment="1" applyProtection="1">
      <alignment horizontal="left"/>
    </xf>
    <xf numFmtId="169" fontId="0" fillId="0" borderId="0" xfId="0" applyNumberFormat="1"/>
    <xf numFmtId="169" fontId="0" fillId="0" borderId="0" xfId="0" applyNumberFormat="1" applyBorder="1"/>
    <xf numFmtId="0" fontId="4" fillId="0" borderId="0" xfId="0" applyFont="1" applyProtection="1"/>
    <xf numFmtId="0" fontId="6" fillId="0" borderId="7" xfId="0" applyFont="1" applyBorder="1" applyAlignment="1" applyProtection="1">
      <alignment horizontal="right"/>
    </xf>
    <xf numFmtId="4" fontId="6" fillId="0" borderId="7" xfId="0" applyNumberFormat="1" applyFont="1" applyBorder="1" applyProtection="1"/>
    <xf numFmtId="4" fontId="6" fillId="0" borderId="0" xfId="0" applyNumberFormat="1" applyFont="1" applyBorder="1" applyProtection="1"/>
    <xf numFmtId="0" fontId="6" fillId="5" borderId="9" xfId="0" applyFont="1" applyFill="1" applyBorder="1" applyAlignment="1" applyProtection="1">
      <alignment horizontal="center"/>
    </xf>
    <xf numFmtId="0" fontId="6" fillId="5" borderId="9" xfId="0" applyFont="1" applyFill="1" applyBorder="1" applyAlignment="1" applyProtection="1">
      <alignment horizontal="right"/>
    </xf>
    <xf numFmtId="4" fontId="6" fillId="5" borderId="9" xfId="0" applyNumberFormat="1" applyFont="1" applyFill="1" applyBorder="1" applyAlignment="1" applyProtection="1">
      <alignment horizontal="right"/>
    </xf>
    <xf numFmtId="4" fontId="6" fillId="5" borderId="10" xfId="0" applyNumberFormat="1" applyFont="1" applyFill="1" applyBorder="1" applyAlignment="1" applyProtection="1">
      <alignment horizontal="right"/>
    </xf>
    <xf numFmtId="4" fontId="6" fillId="5" borderId="3" xfId="0" applyNumberFormat="1" applyFont="1" applyFill="1" applyBorder="1" applyAlignment="1" applyProtection="1">
      <alignment horizontal="right"/>
    </xf>
    <xf numFmtId="4" fontId="6" fillId="5" borderId="5" xfId="0" applyNumberFormat="1" applyFont="1" applyFill="1" applyBorder="1" applyAlignment="1" applyProtection="1">
      <alignment horizontal="right"/>
    </xf>
    <xf numFmtId="165" fontId="0" fillId="0" borderId="0" xfId="0" applyNumberFormat="1"/>
    <xf numFmtId="0" fontId="0" fillId="2" borderId="1" xfId="0" applyFont="1" applyFill="1" applyBorder="1" applyAlignment="1" applyProtection="1">
      <alignment horizontal="center"/>
    </xf>
    <xf numFmtId="165" fontId="0" fillId="0" borderId="0" xfId="0" applyNumberFormat="1" applyProtection="1"/>
    <xf numFmtId="0" fontId="0" fillId="0" borderId="2" xfId="0" applyBorder="1" applyProtection="1"/>
    <xf numFmtId="165" fontId="6" fillId="0" borderId="0" xfId="0" applyNumberFormat="1" applyFont="1" applyAlignment="1" applyProtection="1">
      <alignment horizontal="right"/>
    </xf>
    <xf numFmtId="165" fontId="6" fillId="0" borderId="0" xfId="0" applyNumberFormat="1" applyFont="1" applyAlignment="1" applyProtection="1">
      <alignment horizontal="center"/>
    </xf>
    <xf numFmtId="0" fontId="5" fillId="0" borderId="0" xfId="0" applyFont="1" applyProtection="1"/>
    <xf numFmtId="165" fontId="3" fillId="0" borderId="0" xfId="0" applyNumberFormat="1" applyFont="1" applyAlignment="1" applyProtection="1">
      <alignment horizontal="center"/>
    </xf>
    <xf numFmtId="0" fontId="3" fillId="6" borderId="0" xfId="0" applyFont="1" applyFill="1" applyProtection="1"/>
    <xf numFmtId="0" fontId="3" fillId="2" borderId="0" xfId="0" applyFont="1" applyFill="1" applyAlignment="1" applyProtection="1">
      <alignment horizontal="left"/>
    </xf>
    <xf numFmtId="0" fontId="5" fillId="2" borderId="0" xfId="0" applyFont="1" applyFill="1" applyProtection="1"/>
    <xf numFmtId="0" fontId="0" fillId="2" borderId="0" xfId="0" applyFill="1" applyProtection="1"/>
    <xf numFmtId="165" fontId="3" fillId="2" borderId="0" xfId="0" applyNumberFormat="1" applyFont="1" applyFill="1" applyAlignment="1" applyProtection="1">
      <alignment horizontal="center"/>
    </xf>
    <xf numFmtId="167" fontId="3" fillId="0" borderId="0" xfId="0" applyNumberFormat="1" applyFont="1" applyAlignment="1" applyProtection="1">
      <alignment horizontal="center"/>
    </xf>
    <xf numFmtId="0" fontId="3" fillId="8" borderId="11" xfId="0" applyFont="1" applyFill="1" applyBorder="1" applyAlignment="1" applyProtection="1">
      <alignment horizontal="left"/>
    </xf>
    <xf numFmtId="0" fontId="5" fillId="8" borderId="12" xfId="0" applyFont="1" applyFill="1" applyBorder="1" applyProtection="1"/>
    <xf numFmtId="0" fontId="0" fillId="8" borderId="12" xfId="0" applyFill="1" applyBorder="1" applyProtection="1"/>
    <xf numFmtId="165" fontId="3" fillId="8" borderId="5" xfId="0" applyNumberFormat="1" applyFont="1" applyFill="1" applyBorder="1" applyAlignment="1" applyProtection="1">
      <alignment horizontal="center"/>
    </xf>
    <xf numFmtId="0" fontId="3" fillId="0" borderId="0" xfId="0" applyFont="1" applyProtection="1"/>
    <xf numFmtId="0" fontId="6" fillId="0" borderId="0" xfId="0" applyFont="1" applyProtection="1"/>
    <xf numFmtId="167" fontId="0" fillId="0" borderId="0" xfId="0" applyNumberFormat="1" applyAlignment="1" applyProtection="1">
      <alignment horizontal="center"/>
    </xf>
    <xf numFmtId="164" fontId="4" fillId="0" borderId="0" xfId="0" applyNumberFormat="1" applyFont="1" applyProtection="1"/>
    <xf numFmtId="0" fontId="3" fillId="2" borderId="11" xfId="0" applyFont="1" applyFill="1" applyBorder="1" applyAlignment="1" applyProtection="1">
      <alignment horizontal="left"/>
    </xf>
    <xf numFmtId="0" fontId="5" fillId="2" borderId="12" xfId="0" applyFont="1" applyFill="1" applyBorder="1" applyProtection="1"/>
    <xf numFmtId="0" fontId="0" fillId="2" borderId="12" xfId="0" applyFill="1" applyBorder="1" applyProtection="1"/>
    <xf numFmtId="169" fontId="3" fillId="4" borderId="5" xfId="0" applyNumberFormat="1" applyFont="1" applyFill="1" applyBorder="1" applyAlignment="1" applyProtection="1">
      <alignment horizontal="center"/>
      <protection locked="0"/>
    </xf>
    <xf numFmtId="164" fontId="6" fillId="6" borderId="0" xfId="0" applyNumberFormat="1" applyFont="1" applyFill="1" applyProtection="1"/>
    <xf numFmtId="167" fontId="0" fillId="0" borderId="0" xfId="0" applyNumberFormat="1" applyProtection="1"/>
    <xf numFmtId="167" fontId="5" fillId="0" borderId="0" xfId="0" applyNumberFormat="1" applyFont="1" applyProtection="1"/>
    <xf numFmtId="0" fontId="5" fillId="0" borderId="0" xfId="0" applyFont="1" applyProtection="1">
      <protection locked="0"/>
    </xf>
    <xf numFmtId="0" fontId="0" fillId="0" borderId="0" xfId="0" applyProtection="1">
      <protection locked="0"/>
    </xf>
    <xf numFmtId="169" fontId="0" fillId="0" borderId="1" xfId="0" applyNumberFormat="1" applyBorder="1" applyProtection="1">
      <protection locked="0"/>
    </xf>
    <xf numFmtId="164" fontId="6" fillId="6" borderId="0" xfId="0" applyNumberFormat="1" applyFont="1" applyFill="1"/>
    <xf numFmtId="169" fontId="0" fillId="0" borderId="2" xfId="0" applyNumberFormat="1" applyBorder="1" applyProtection="1">
      <protection locked="0"/>
    </xf>
    <xf numFmtId="164" fontId="4" fillId="0" borderId="0" xfId="0" applyNumberFormat="1" applyFont="1"/>
    <xf numFmtId="167" fontId="0" fillId="0" borderId="2" xfId="0" applyNumberFormat="1" applyBorder="1" applyProtection="1">
      <protection locked="0"/>
    </xf>
    <xf numFmtId="167" fontId="0" fillId="0" borderId="3" xfId="0" applyNumberFormat="1" applyBorder="1" applyProtection="1">
      <protection locked="0"/>
    </xf>
    <xf numFmtId="0" fontId="6" fillId="2" borderId="7" xfId="0" applyFont="1" applyFill="1" applyBorder="1" applyAlignment="1" applyProtection="1">
      <alignment horizontal="left"/>
    </xf>
    <xf numFmtId="0" fontId="0" fillId="2" borderId="0" xfId="0" applyFill="1"/>
    <xf numFmtId="0" fontId="12" fillId="4" borderId="6" xfId="0" applyFont="1" applyFill="1" applyBorder="1" applyAlignment="1" applyProtection="1">
      <alignment horizontal="center"/>
      <protection locked="0"/>
    </xf>
    <xf numFmtId="0" fontId="13" fillId="0" borderId="2" xfId="0" applyFont="1" applyBorder="1"/>
    <xf numFmtId="0" fontId="13" fillId="0" borderId="2" xfId="0" applyFont="1" applyBorder="1" applyAlignment="1" applyProtection="1">
      <alignment wrapText="1"/>
    </xf>
    <xf numFmtId="0" fontId="14" fillId="0" borderId="6" xfId="0" applyFont="1" applyBorder="1" applyAlignment="1">
      <alignment horizontal="left"/>
    </xf>
    <xf numFmtId="4" fontId="13" fillId="4" borderId="7" xfId="0" applyNumberFormat="1" applyFont="1" applyFill="1" applyBorder="1" applyProtection="1">
      <protection locked="0"/>
    </xf>
    <xf numFmtId="2" fontId="13" fillId="4" borderId="2" xfId="0" applyNumberFormat="1" applyFont="1" applyFill="1" applyBorder="1" applyProtection="1">
      <protection locked="0"/>
    </xf>
    <xf numFmtId="0" fontId="12" fillId="0" borderId="6" xfId="0" applyFont="1" applyBorder="1" applyAlignment="1">
      <alignment horizontal="left"/>
    </xf>
    <xf numFmtId="0" fontId="12" fillId="0" borderId="6" xfId="0" applyFont="1" applyBorder="1" applyAlignment="1">
      <alignment horizontal="center"/>
    </xf>
    <xf numFmtId="0" fontId="13" fillId="0" borderId="1" xfId="0" applyFont="1" applyBorder="1"/>
    <xf numFmtId="0" fontId="13" fillId="0" borderId="2" xfId="0" applyFont="1" applyBorder="1" applyAlignment="1">
      <alignment wrapText="1"/>
    </xf>
    <xf numFmtId="0" fontId="12" fillId="0" borderId="2" xfId="0" applyFont="1" applyBorder="1" applyAlignment="1">
      <alignment horizontal="left"/>
    </xf>
    <xf numFmtId="0" fontId="13" fillId="0" borderId="2" xfId="0" applyFont="1" applyBorder="1" applyProtection="1"/>
    <xf numFmtId="0" fontId="15" fillId="0" borderId="6" xfId="0" applyFont="1" applyBorder="1" applyAlignment="1">
      <alignment horizontal="left"/>
    </xf>
    <xf numFmtId="0" fontId="13" fillId="7" borderId="2" xfId="0" applyFont="1" applyFill="1" applyBorder="1" applyProtection="1"/>
    <xf numFmtId="0" fontId="12" fillId="0" borderId="7" xfId="0" applyFont="1" applyBorder="1" applyAlignment="1">
      <alignment horizontal="center"/>
    </xf>
    <xf numFmtId="0" fontId="12" fillId="4" borderId="7" xfId="0" applyFont="1" applyFill="1" applyBorder="1" applyAlignment="1" applyProtection="1">
      <alignment horizontal="center"/>
      <protection locked="0"/>
    </xf>
    <xf numFmtId="0" fontId="13" fillId="0" borderId="7" xfId="0" applyFont="1" applyBorder="1" applyProtection="1"/>
    <xf numFmtId="0" fontId="16" fillId="0" borderId="0" xfId="0" applyFont="1" applyProtection="1">
      <protection locked="0"/>
    </xf>
    <xf numFmtId="0" fontId="17" fillId="4" borderId="7" xfId="0" applyFont="1" applyFill="1" applyBorder="1" applyAlignment="1" applyProtection="1">
      <alignment horizontal="center"/>
      <protection locked="0"/>
    </xf>
    <xf numFmtId="0" fontId="18" fillId="6" borderId="0" xfId="0" applyFont="1" applyFill="1" applyProtection="1"/>
    <xf numFmtId="0" fontId="18" fillId="0" borderId="2" xfId="0" applyFont="1" applyBorder="1" applyAlignment="1" applyProtection="1">
      <alignment horizontal="center"/>
    </xf>
    <xf numFmtId="0" fontId="12" fillId="9" borderId="6" xfId="0" applyFont="1" applyFill="1" applyBorder="1" applyAlignment="1">
      <alignment horizontal="left"/>
    </xf>
    <xf numFmtId="0" fontId="13" fillId="9" borderId="2" xfId="0" applyFont="1" applyFill="1" applyBorder="1"/>
    <xf numFmtId="4" fontId="4" fillId="10" borderId="7" xfId="0" applyNumberFormat="1" applyFont="1" applyFill="1" applyBorder="1" applyProtection="1">
      <protection locked="0"/>
    </xf>
    <xf numFmtId="0" fontId="12" fillId="9" borderId="6" xfId="0" applyFont="1" applyFill="1" applyBorder="1" applyAlignment="1">
      <alignment horizontal="center"/>
    </xf>
    <xf numFmtId="4" fontId="4" fillId="9" borderId="7" xfId="0" applyNumberFormat="1" applyFont="1" applyFill="1" applyBorder="1" applyProtection="1"/>
    <xf numFmtId="0" fontId="12" fillId="9" borderId="2" xfId="0" applyFont="1" applyFill="1" applyBorder="1" applyAlignment="1">
      <alignment horizontal="left"/>
    </xf>
    <xf numFmtId="0" fontId="13" fillId="9" borderId="2" xfId="0" applyFont="1" applyFill="1" applyBorder="1" applyProtection="1"/>
    <xf numFmtId="0" fontId="13" fillId="9" borderId="2" xfId="0" applyFont="1" applyFill="1" applyBorder="1" applyAlignment="1">
      <alignment wrapText="1"/>
    </xf>
    <xf numFmtId="0" fontId="3" fillId="0" borderId="3" xfId="0" applyFont="1" applyBorder="1" applyAlignment="1" applyProtection="1">
      <alignment horizontal="center"/>
      <protection locked="0"/>
    </xf>
    <xf numFmtId="0" fontId="3" fillId="2" borderId="1" xfId="0" applyFont="1" applyFill="1" applyBorder="1" applyAlignment="1" applyProtection="1">
      <alignment horizontal="center"/>
    </xf>
    <xf numFmtId="0" fontId="2" fillId="0" borderId="2" xfId="0" applyFont="1" applyBorder="1" applyAlignment="1" applyProtection="1">
      <alignment horizontal="center"/>
    </xf>
    <xf numFmtId="0" fontId="3" fillId="0" borderId="2" xfId="0" applyFont="1" applyBorder="1" applyAlignment="1" applyProtection="1">
      <alignment horizontal="center"/>
    </xf>
    <xf numFmtId="0" fontId="3" fillId="0" borderId="3" xfId="0" applyFont="1" applyBorder="1" applyAlignment="1" applyProtection="1">
      <alignment horizontal="center"/>
    </xf>
    <xf numFmtId="0" fontId="0" fillId="2" borderId="1" xfId="0" applyFill="1" applyBorder="1" applyAlignment="1" applyProtection="1">
      <alignment horizontal="center"/>
    </xf>
  </cellXfs>
  <cellStyles count="2">
    <cellStyle name="Normale" xfId="0" builtinId="0"/>
    <cellStyle name="Testo descrittivo" xfId="1" builtinId="53"/>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CC1DA"/>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2D050"/>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171360</xdr:colOff>
      <xdr:row>2</xdr:row>
      <xdr:rowOff>129960</xdr:rowOff>
    </xdr:from>
    <xdr:to>
      <xdr:col>4</xdr:col>
      <xdr:colOff>1723680</xdr:colOff>
      <xdr:row>4</xdr:row>
      <xdr:rowOff>37800</xdr:rowOff>
    </xdr:to>
    <xdr:pic>
      <xdr:nvPicPr>
        <xdr:cNvPr id="2" name="Afbeelding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stretch>
          <a:fillRect/>
        </a:stretch>
      </xdr:blipFill>
      <xdr:spPr>
        <a:xfrm>
          <a:off x="8066405" y="529590"/>
          <a:ext cx="1552575" cy="298450"/>
        </a:xfrm>
        <a:prstGeom prst="rect">
          <a:avLst/>
        </a:prstGeom>
        <a:ln>
          <a:noFill/>
        </a:ln>
      </xdr:spPr>
    </xdr:pic>
    <xdr:clientData/>
  </xdr:twoCellAnchor>
  <xdr:twoCellAnchor editAs="oneCell">
    <xdr:from>
      <xdr:col>0</xdr:col>
      <xdr:colOff>343080</xdr:colOff>
      <xdr:row>16</xdr:row>
      <xdr:rowOff>38160</xdr:rowOff>
    </xdr:from>
    <xdr:to>
      <xdr:col>0</xdr:col>
      <xdr:colOff>714240</xdr:colOff>
      <xdr:row>25</xdr:row>
      <xdr:rowOff>37770</xdr:rowOff>
    </xdr:to>
    <xdr:sp macro="" textlink="">
      <xdr:nvSpPr>
        <xdr:cNvPr id="4" name="CustomShape 1">
          <a:extLst>
            <a:ext uri="{FF2B5EF4-FFF2-40B4-BE49-F238E27FC236}">
              <a16:creationId xmlns:a16="http://schemas.microsoft.com/office/drawing/2014/main" id="{00000000-0008-0000-0000-000004000000}"/>
            </a:ext>
          </a:extLst>
        </xdr:cNvPr>
        <xdr:cNvSpPr/>
      </xdr:nvSpPr>
      <xdr:spPr>
        <a:xfrm>
          <a:off x="342900" y="2847975"/>
          <a:ext cx="370840" cy="1485265"/>
        </a:xfrm>
        <a:prstGeom prst="curvedRightArrow">
          <a:avLst>
            <a:gd name="adj1" fmla="val 25000"/>
            <a:gd name="adj2" fmla="val 50000"/>
            <a:gd name="adj3" fmla="val 25000"/>
          </a:avLst>
        </a:prstGeom>
        <a:solidFill>
          <a:srgbClr val="FFFF00"/>
        </a:solidFill>
        <a:ln>
          <a:solidFill>
            <a:srgbClr val="0070C0"/>
          </a:solidFill>
          <a:round/>
        </a:ln>
      </xdr:spPr>
      <xdr:style>
        <a:lnRef idx="2">
          <a:schemeClr val="accent1">
            <a:shade val="50000"/>
          </a:schemeClr>
        </a:lnRef>
        <a:fillRef idx="1">
          <a:schemeClr val="accent1"/>
        </a:fillRef>
        <a:effectRef idx="0">
          <a:schemeClr val="accent1"/>
        </a:effectRef>
        <a:fontRef idx="minor"/>
      </xdr:style>
    </xdr:sp>
    <xdr:clientData/>
  </xdr:twoCellAnchor>
  <xdr:twoCellAnchor>
    <xdr:from>
      <xdr:col>1</xdr:col>
      <xdr:colOff>0</xdr:colOff>
      <xdr:row>2</xdr:row>
      <xdr:rowOff>0</xdr:rowOff>
    </xdr:from>
    <xdr:to>
      <xdr:col>2</xdr:col>
      <xdr:colOff>990600</xdr:colOff>
      <xdr:row>5</xdr:row>
      <xdr:rowOff>135467</xdr:rowOff>
    </xdr:to>
    <xdr:pic>
      <xdr:nvPicPr>
        <xdr:cNvPr id="5" name="Immagine 1">
          <a:extLst>
            <a:ext uri="{FF2B5EF4-FFF2-40B4-BE49-F238E27FC236}">
              <a16:creationId xmlns:a16="http://schemas.microsoft.com/office/drawing/2014/main" id="{53947FDB-14C9-4BC3-A7F0-18CBF197F28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33425" y="400050"/>
          <a:ext cx="1771650" cy="7545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333360</xdr:colOff>
      <xdr:row>1</xdr:row>
      <xdr:rowOff>149040</xdr:rowOff>
    </xdr:from>
    <xdr:to>
      <xdr:col>9</xdr:col>
      <xdr:colOff>437760</xdr:colOff>
      <xdr:row>3</xdr:row>
      <xdr:rowOff>18720</xdr:rowOff>
    </xdr:to>
    <xdr:pic>
      <xdr:nvPicPr>
        <xdr:cNvPr id="3" name="Afbeelding 3">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1"/>
        <a:stretch>
          <a:fillRect/>
        </a:stretch>
      </xdr:blipFill>
      <xdr:spPr>
        <a:xfrm>
          <a:off x="9723755" y="348615"/>
          <a:ext cx="1552575" cy="298450"/>
        </a:xfrm>
        <a:prstGeom prst="rect">
          <a:avLst/>
        </a:prstGeom>
        <a:ln>
          <a:noFill/>
        </a:ln>
      </xdr:spPr>
    </xdr:pic>
    <xdr:clientData/>
  </xdr:twoCellAnchor>
  <xdr:twoCellAnchor>
    <xdr:from>
      <xdr:col>1</xdr:col>
      <xdr:colOff>74544</xdr:colOff>
      <xdr:row>0</xdr:row>
      <xdr:rowOff>99392</xdr:rowOff>
    </xdr:from>
    <xdr:to>
      <xdr:col>2</xdr:col>
      <xdr:colOff>775252</xdr:colOff>
      <xdr:row>4</xdr:row>
      <xdr:rowOff>69207</xdr:rowOff>
    </xdr:to>
    <xdr:pic>
      <xdr:nvPicPr>
        <xdr:cNvPr id="5" name="Immagine 1">
          <a:extLst>
            <a:ext uri="{FF2B5EF4-FFF2-40B4-BE49-F238E27FC236}">
              <a16:creationId xmlns:a16="http://schemas.microsoft.com/office/drawing/2014/main" id="{B65D07AB-225E-4B18-B896-D219181AAB7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23022" y="99392"/>
          <a:ext cx="1769165" cy="7649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380880</xdr:colOff>
      <xdr:row>1</xdr:row>
      <xdr:rowOff>168120</xdr:rowOff>
    </xdr:from>
    <xdr:to>
      <xdr:col>9</xdr:col>
      <xdr:colOff>561600</xdr:colOff>
      <xdr:row>3</xdr:row>
      <xdr:rowOff>37800</xdr:rowOff>
    </xdr:to>
    <xdr:pic>
      <xdr:nvPicPr>
        <xdr:cNvPr id="5" name="Afbeelding 3">
          <a:extLst>
            <a:ext uri="{FF2B5EF4-FFF2-40B4-BE49-F238E27FC236}">
              <a16:creationId xmlns:a16="http://schemas.microsoft.com/office/drawing/2014/main" id="{00000000-0008-0000-0200-000005000000}"/>
            </a:ext>
          </a:extLst>
        </xdr:cNvPr>
        <xdr:cNvPicPr/>
      </xdr:nvPicPr>
      <xdr:blipFill>
        <a:blip xmlns:r="http://schemas.openxmlformats.org/officeDocument/2006/relationships" r:embed="rId1"/>
        <a:stretch>
          <a:fillRect/>
        </a:stretch>
      </xdr:blipFill>
      <xdr:spPr>
        <a:xfrm>
          <a:off x="8971915" y="329565"/>
          <a:ext cx="1551940" cy="298450"/>
        </a:xfrm>
        <a:prstGeom prst="rect">
          <a:avLst/>
        </a:prstGeom>
        <a:ln>
          <a:noFill/>
        </a:ln>
      </xdr:spPr>
    </xdr:pic>
    <xdr:clientData/>
  </xdr:twoCellAnchor>
  <xdr:twoCellAnchor>
    <xdr:from>
      <xdr:col>1</xdr:col>
      <xdr:colOff>139212</xdr:colOff>
      <xdr:row>0</xdr:row>
      <xdr:rowOff>0</xdr:rowOff>
    </xdr:from>
    <xdr:to>
      <xdr:col>2</xdr:col>
      <xdr:colOff>758050</xdr:colOff>
      <xdr:row>3</xdr:row>
      <xdr:rowOff>178791</xdr:rowOff>
    </xdr:to>
    <xdr:pic>
      <xdr:nvPicPr>
        <xdr:cNvPr id="4" name="Immagine 1">
          <a:extLst>
            <a:ext uri="{FF2B5EF4-FFF2-40B4-BE49-F238E27FC236}">
              <a16:creationId xmlns:a16="http://schemas.microsoft.com/office/drawing/2014/main" id="{26549584-BD76-47FD-9E71-81800E9913F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88327" y="0"/>
          <a:ext cx="1769165" cy="7649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7</xdr:col>
      <xdr:colOff>380880</xdr:colOff>
      <xdr:row>1</xdr:row>
      <xdr:rowOff>168120</xdr:rowOff>
    </xdr:from>
    <xdr:to>
      <xdr:col>9</xdr:col>
      <xdr:colOff>561600</xdr:colOff>
      <xdr:row>3</xdr:row>
      <xdr:rowOff>37800</xdr:rowOff>
    </xdr:to>
    <xdr:pic>
      <xdr:nvPicPr>
        <xdr:cNvPr id="7" name="Afbeelding 1">
          <a:extLst>
            <a:ext uri="{FF2B5EF4-FFF2-40B4-BE49-F238E27FC236}">
              <a16:creationId xmlns:a16="http://schemas.microsoft.com/office/drawing/2014/main" id="{00000000-0008-0000-0300-000007000000}"/>
            </a:ext>
          </a:extLst>
        </xdr:cNvPr>
        <xdr:cNvPicPr/>
      </xdr:nvPicPr>
      <xdr:blipFill>
        <a:blip xmlns:r="http://schemas.openxmlformats.org/officeDocument/2006/relationships" r:embed="rId1"/>
        <a:stretch>
          <a:fillRect/>
        </a:stretch>
      </xdr:blipFill>
      <xdr:spPr>
        <a:xfrm>
          <a:off x="9229090" y="329565"/>
          <a:ext cx="1551940" cy="298450"/>
        </a:xfrm>
        <a:prstGeom prst="rect">
          <a:avLst/>
        </a:prstGeom>
        <a:ln>
          <a:noFill/>
        </a:ln>
      </xdr:spPr>
    </xdr:pic>
    <xdr:clientData/>
  </xdr:twoCellAnchor>
  <xdr:twoCellAnchor>
    <xdr:from>
      <xdr:col>0</xdr:col>
      <xdr:colOff>215347</xdr:colOff>
      <xdr:row>0</xdr:row>
      <xdr:rowOff>49695</xdr:rowOff>
    </xdr:from>
    <xdr:to>
      <xdr:col>3</xdr:col>
      <xdr:colOff>178903</xdr:colOff>
      <xdr:row>3</xdr:row>
      <xdr:rowOff>218292</xdr:rowOff>
    </xdr:to>
    <xdr:pic>
      <xdr:nvPicPr>
        <xdr:cNvPr id="4" name="Immagine 1">
          <a:extLst>
            <a:ext uri="{FF2B5EF4-FFF2-40B4-BE49-F238E27FC236}">
              <a16:creationId xmlns:a16="http://schemas.microsoft.com/office/drawing/2014/main" id="{64D2FF56-BDD4-45EE-B55E-B8B8E5CF5D6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15347" y="49695"/>
          <a:ext cx="1769165" cy="7649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7</xdr:col>
      <xdr:colOff>380880</xdr:colOff>
      <xdr:row>1</xdr:row>
      <xdr:rowOff>168120</xdr:rowOff>
    </xdr:from>
    <xdr:to>
      <xdr:col>9</xdr:col>
      <xdr:colOff>609120</xdr:colOff>
      <xdr:row>3</xdr:row>
      <xdr:rowOff>37800</xdr:rowOff>
    </xdr:to>
    <xdr:pic>
      <xdr:nvPicPr>
        <xdr:cNvPr id="9" name="Afbeelding 1">
          <a:extLst>
            <a:ext uri="{FF2B5EF4-FFF2-40B4-BE49-F238E27FC236}">
              <a16:creationId xmlns:a16="http://schemas.microsoft.com/office/drawing/2014/main" id="{00000000-0008-0000-0400-000009000000}"/>
            </a:ext>
          </a:extLst>
        </xdr:cNvPr>
        <xdr:cNvPicPr/>
      </xdr:nvPicPr>
      <xdr:blipFill>
        <a:blip xmlns:r="http://schemas.openxmlformats.org/officeDocument/2006/relationships" r:embed="rId1"/>
        <a:stretch>
          <a:fillRect/>
        </a:stretch>
      </xdr:blipFill>
      <xdr:spPr>
        <a:xfrm>
          <a:off x="8971915" y="329565"/>
          <a:ext cx="1552575" cy="298450"/>
        </a:xfrm>
        <a:prstGeom prst="rect">
          <a:avLst/>
        </a:prstGeom>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92.168.35.50\TechnogroupCondivisioni\CondivisioneUffici\TECHNOGROUP%20INTERNATIONAL\PREVENTIVI%202019\ZALANDO%20-%20Tender%20Verona\074-19-R4%20-%20Zalando%20-%20Base%20offerta%20su%20indicazione%20tempi%20Ieci.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nd Total"/>
      <sheetName val="Intruder"/>
      <sheetName val="CCTV"/>
      <sheetName val="Access"/>
      <sheetName val="Riepilogo USO INTERNO"/>
      <sheetName val="Consistenza planimetrie"/>
      <sheetName val="Note"/>
      <sheetName val="NON CONSIDERARE PSIM"/>
    </sheetNames>
    <sheetDataSet>
      <sheetData sheetId="0" refreshError="1">
        <row r="22">
          <cell r="E22">
            <v>42</v>
          </cell>
        </row>
      </sheetData>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39"/>
  <sheetViews>
    <sheetView tabSelected="1" view="pageBreakPreview" topLeftCell="A3" zoomScaleNormal="100" zoomScaleSheetLayoutView="100" workbookViewId="0">
      <selection activeCell="H26" sqref="H26"/>
    </sheetView>
  </sheetViews>
  <sheetFormatPr defaultColWidth="9" defaultRowHeight="12.75" x14ac:dyDescent="0.2"/>
  <cols>
    <col min="1" max="1" width="11" customWidth="1"/>
    <col min="2" max="2" width="11.7109375" customWidth="1"/>
    <col min="3" max="3" width="22.7109375" customWidth="1"/>
    <col min="4" max="4" width="73" customWidth="1"/>
    <col min="5" max="5" width="31.28515625" style="122" customWidth="1"/>
    <col min="6" max="7" width="11.7109375" customWidth="1"/>
    <col min="8" max="10" width="9.140625" customWidth="1"/>
    <col min="11" max="11" width="10.28515625" customWidth="1"/>
    <col min="12" max="1025" width="11.42578125" customWidth="1"/>
  </cols>
  <sheetData>
    <row r="1" spans="1:11" ht="15.75" x14ac:dyDescent="0.25">
      <c r="A1" s="3"/>
      <c r="B1" s="4"/>
      <c r="C1" s="4"/>
      <c r="D1" s="123" t="s">
        <v>0</v>
      </c>
      <c r="E1" s="124"/>
      <c r="F1" s="3"/>
      <c r="G1" s="3"/>
      <c r="H1" s="3"/>
    </row>
    <row r="2" spans="1:11" ht="15.75" x14ac:dyDescent="0.25">
      <c r="A2" s="3"/>
      <c r="B2" s="4"/>
      <c r="C2" s="4"/>
      <c r="D2" s="125"/>
      <c r="E2" s="124"/>
      <c r="F2" s="3"/>
      <c r="G2" s="3"/>
      <c r="H2" s="3"/>
    </row>
    <row r="3" spans="1:11" ht="18" x14ac:dyDescent="0.25">
      <c r="A3" s="3"/>
      <c r="B3" s="4"/>
      <c r="C3" s="4"/>
      <c r="D3" s="5" t="s">
        <v>1</v>
      </c>
      <c r="E3" s="124"/>
      <c r="F3" s="3"/>
      <c r="G3" s="3"/>
      <c r="H3" s="3"/>
    </row>
    <row r="4" spans="1:11" x14ac:dyDescent="0.2">
      <c r="A4" s="3"/>
      <c r="B4" s="3"/>
      <c r="C4" s="3"/>
      <c r="D4" s="125"/>
      <c r="E4" s="124"/>
      <c r="F4" s="3"/>
      <c r="G4" s="3"/>
      <c r="H4" s="3"/>
    </row>
    <row r="5" spans="1:11" ht="18" x14ac:dyDescent="0.25">
      <c r="A5" s="3"/>
      <c r="B5" s="7"/>
      <c r="C5" s="7"/>
      <c r="D5" s="125"/>
      <c r="E5" s="124"/>
      <c r="F5" s="3"/>
      <c r="G5" s="3"/>
      <c r="H5" s="3"/>
    </row>
    <row r="6" spans="1:11" x14ac:dyDescent="0.2">
      <c r="A6" s="3"/>
      <c r="B6" s="8"/>
      <c r="C6" s="8"/>
      <c r="D6" s="6"/>
      <c r="E6" s="126"/>
      <c r="F6" s="3"/>
      <c r="G6" s="3"/>
      <c r="H6" s="3"/>
    </row>
    <row r="7" spans="1:11" x14ac:dyDescent="0.2">
      <c r="A7" s="3"/>
      <c r="B7" s="8"/>
      <c r="C7" s="8"/>
      <c r="D7" s="181" t="s">
        <v>202</v>
      </c>
      <c r="E7" s="126"/>
      <c r="F7" s="3"/>
      <c r="G7" s="3"/>
      <c r="H7" s="3"/>
      <c r="J7" s="110"/>
      <c r="K7" s="110"/>
    </row>
    <row r="8" spans="1:11" x14ac:dyDescent="0.2">
      <c r="A8" s="3"/>
      <c r="B8" s="12"/>
      <c r="C8" s="12"/>
      <c r="D8" s="9"/>
      <c r="E8" s="126"/>
      <c r="F8" s="3"/>
      <c r="G8" s="3"/>
      <c r="H8" s="3"/>
      <c r="J8" s="110"/>
      <c r="K8" s="111"/>
    </row>
    <row r="9" spans="1:11" x14ac:dyDescent="0.2">
      <c r="A9" s="3"/>
      <c r="B9" s="12"/>
      <c r="C9" s="12"/>
      <c r="D9" s="8"/>
      <c r="E9" s="126"/>
      <c r="F9" s="3"/>
      <c r="G9" s="3"/>
      <c r="H9" s="3"/>
      <c r="J9" s="110"/>
      <c r="K9" s="111"/>
    </row>
    <row r="10" spans="1:11" x14ac:dyDescent="0.2">
      <c r="A10" s="3"/>
      <c r="B10" s="12"/>
      <c r="C10" s="12"/>
      <c r="D10" s="8"/>
      <c r="E10" s="127"/>
      <c r="F10" s="3"/>
      <c r="G10" s="3"/>
      <c r="H10" s="3"/>
      <c r="J10" s="110"/>
      <c r="K10" s="111"/>
    </row>
    <row r="11" spans="1:11" x14ac:dyDescent="0.2">
      <c r="A11" s="3"/>
      <c r="B11" s="64" t="s">
        <v>2</v>
      </c>
      <c r="C11" s="128"/>
      <c r="D11" s="3"/>
      <c r="E11" s="129">
        <f>'Intruder 2022'!J52</f>
        <v>9410</v>
      </c>
      <c r="F11" s="128" t="s">
        <v>3</v>
      </c>
      <c r="G11" s="180" t="s">
        <v>4</v>
      </c>
      <c r="H11" s="3"/>
      <c r="J11" s="110"/>
      <c r="K11" s="111"/>
    </row>
    <row r="12" spans="1:11" x14ac:dyDescent="0.2">
      <c r="A12" s="3"/>
      <c r="B12" s="64" t="s">
        <v>5</v>
      </c>
      <c r="C12" s="128"/>
      <c r="D12" s="3"/>
      <c r="E12" s="129">
        <f>'Intruder 2022'!J65</f>
        <v>0</v>
      </c>
      <c r="F12" s="128" t="s">
        <v>3</v>
      </c>
      <c r="G12" s="130" t="s">
        <v>4</v>
      </c>
      <c r="H12" s="3"/>
      <c r="J12" s="110"/>
      <c r="K12" s="111"/>
    </row>
    <row r="13" spans="1:11" x14ac:dyDescent="0.2">
      <c r="A13" s="3"/>
      <c r="B13" s="64" t="s">
        <v>6</v>
      </c>
      <c r="C13" s="128"/>
      <c r="D13" s="3"/>
      <c r="E13" s="129">
        <f>'CCTV 2022'!J51</f>
        <v>40873</v>
      </c>
      <c r="F13" s="128" t="s">
        <v>3</v>
      </c>
      <c r="G13" s="130" t="s">
        <v>4</v>
      </c>
      <c r="H13" s="3"/>
      <c r="J13" s="110"/>
      <c r="K13" s="111"/>
    </row>
    <row r="14" spans="1:11" x14ac:dyDescent="0.2">
      <c r="A14" s="3"/>
      <c r="B14" s="64" t="s">
        <v>7</v>
      </c>
      <c r="C14" s="128"/>
      <c r="D14" s="3"/>
      <c r="E14" s="129">
        <f>'CCTV 2022'!J61</f>
        <v>0</v>
      </c>
      <c r="F14" s="128" t="s">
        <v>3</v>
      </c>
      <c r="G14" s="130" t="s">
        <v>4</v>
      </c>
      <c r="H14" s="3"/>
      <c r="J14" s="110"/>
      <c r="K14" s="111"/>
    </row>
    <row r="15" spans="1:11" x14ac:dyDescent="0.2">
      <c r="A15" s="3"/>
      <c r="B15" s="64" t="s">
        <v>8</v>
      </c>
      <c r="C15" s="128"/>
      <c r="D15" s="3"/>
      <c r="E15" s="129">
        <f>'Access 2022'!J40</f>
        <v>39275.699999999997</v>
      </c>
      <c r="F15" s="128" t="s">
        <v>3</v>
      </c>
      <c r="G15" s="130" t="s">
        <v>4</v>
      </c>
      <c r="H15" s="3"/>
      <c r="J15" s="110"/>
      <c r="K15" s="111"/>
    </row>
    <row r="16" spans="1:11" x14ac:dyDescent="0.2">
      <c r="A16" s="3"/>
      <c r="B16" s="64" t="s">
        <v>9</v>
      </c>
      <c r="C16" s="128"/>
      <c r="D16" s="3"/>
      <c r="E16" s="129">
        <f>'Access 2022'!J50</f>
        <v>0</v>
      </c>
      <c r="F16" s="128" t="s">
        <v>3</v>
      </c>
      <c r="G16" s="130" t="s">
        <v>4</v>
      </c>
      <c r="H16" s="3"/>
      <c r="J16" s="110"/>
      <c r="K16" s="111"/>
    </row>
    <row r="17" spans="1:12" x14ac:dyDescent="0.2">
      <c r="A17" s="3"/>
      <c r="B17" s="131" t="s">
        <v>10</v>
      </c>
      <c r="C17" s="132"/>
      <c r="D17" s="133"/>
      <c r="E17" s="134">
        <f>SUM(E26:E33)</f>
        <v>22500</v>
      </c>
      <c r="F17" s="128" t="s">
        <v>3</v>
      </c>
      <c r="G17" s="130" t="s">
        <v>4</v>
      </c>
      <c r="H17" s="3"/>
      <c r="J17" s="110"/>
      <c r="K17" s="111"/>
    </row>
    <row r="18" spans="1:12" x14ac:dyDescent="0.2">
      <c r="A18" s="3"/>
      <c r="B18" s="64"/>
      <c r="C18" s="128"/>
      <c r="D18" s="3"/>
      <c r="E18" s="135"/>
      <c r="F18" s="3"/>
      <c r="G18" s="128"/>
      <c r="H18" s="3"/>
      <c r="J18" s="110"/>
      <c r="K18" s="111"/>
    </row>
    <row r="19" spans="1:12" x14ac:dyDescent="0.2">
      <c r="A19" s="3"/>
      <c r="B19" s="136" t="s">
        <v>11</v>
      </c>
      <c r="C19" s="137"/>
      <c r="D19" s="138"/>
      <c r="E19" s="139">
        <f>SUM(E11:E17)</f>
        <v>112058.7</v>
      </c>
      <c r="F19" s="128" t="s">
        <v>3</v>
      </c>
      <c r="G19" s="130" t="s">
        <v>4</v>
      </c>
      <c r="H19" s="3"/>
      <c r="J19" s="110"/>
      <c r="K19" s="111"/>
    </row>
    <row r="20" spans="1:12" x14ac:dyDescent="0.2">
      <c r="A20" s="3"/>
      <c r="B20" s="140"/>
      <c r="C20" s="128"/>
      <c r="D20" s="3"/>
      <c r="E20" s="135"/>
      <c r="F20" s="3"/>
      <c r="G20" s="141"/>
      <c r="H20" s="3"/>
    </row>
    <row r="21" spans="1:12" x14ac:dyDescent="0.2">
      <c r="A21" s="3"/>
      <c r="B21" s="3"/>
      <c r="C21" s="3"/>
      <c r="D21" s="3"/>
      <c r="E21" s="142"/>
      <c r="F21" s="3"/>
      <c r="G21" s="143"/>
      <c r="H21" s="3"/>
    </row>
    <row r="22" spans="1:12" x14ac:dyDescent="0.2">
      <c r="A22" s="3"/>
      <c r="B22" s="144" t="s">
        <v>12</v>
      </c>
      <c r="C22" s="145"/>
      <c r="D22" s="146"/>
      <c r="E22" s="147">
        <v>42</v>
      </c>
      <c r="F22" s="128" t="s">
        <v>3</v>
      </c>
      <c r="G22" s="148" t="s">
        <v>13</v>
      </c>
      <c r="H22" s="130"/>
      <c r="I22" s="86"/>
      <c r="J22" s="86"/>
      <c r="K22" s="86"/>
      <c r="L22" s="86"/>
    </row>
    <row r="23" spans="1:12" x14ac:dyDescent="0.2">
      <c r="A23" s="3"/>
      <c r="B23" s="3"/>
      <c r="C23" s="3"/>
      <c r="D23" s="3"/>
      <c r="E23" s="149"/>
      <c r="F23" s="3"/>
      <c r="G23" s="143"/>
      <c r="H23" s="3"/>
    </row>
    <row r="24" spans="1:12" x14ac:dyDescent="0.2">
      <c r="A24" s="3"/>
      <c r="B24" s="3"/>
      <c r="C24" s="3"/>
      <c r="D24" s="3"/>
      <c r="E24" s="149"/>
      <c r="F24" s="3"/>
      <c r="G24" s="143"/>
      <c r="H24" s="3"/>
    </row>
    <row r="25" spans="1:12" x14ac:dyDescent="0.2">
      <c r="A25" s="3"/>
      <c r="B25" s="128" t="s">
        <v>14</v>
      </c>
      <c r="C25" s="3"/>
      <c r="D25" s="3"/>
      <c r="E25" s="150" t="s">
        <v>15</v>
      </c>
      <c r="F25" s="3"/>
      <c r="G25" s="143"/>
      <c r="H25" s="3"/>
    </row>
    <row r="26" spans="1:12" x14ac:dyDescent="0.2">
      <c r="A26" s="3"/>
      <c r="B26" s="151" t="s">
        <v>16</v>
      </c>
      <c r="C26" s="151"/>
      <c r="D26" s="152"/>
      <c r="E26" s="153">
        <v>6000</v>
      </c>
      <c r="F26" s="85" t="s">
        <v>3</v>
      </c>
      <c r="G26" s="154" t="s">
        <v>17</v>
      </c>
      <c r="H26" s="86"/>
      <c r="I26" s="86"/>
      <c r="J26" s="86"/>
      <c r="K26" s="86"/>
      <c r="L26" s="86"/>
    </row>
    <row r="27" spans="1:12" x14ac:dyDescent="0.2">
      <c r="A27" s="3"/>
      <c r="B27" s="178" t="s">
        <v>201</v>
      </c>
      <c r="D27" s="152"/>
      <c r="E27" s="155">
        <v>12000</v>
      </c>
      <c r="G27" s="156" t="s">
        <v>18</v>
      </c>
    </row>
    <row r="28" spans="1:12" x14ac:dyDescent="0.2">
      <c r="A28" s="3"/>
      <c r="B28" s="151" t="s">
        <v>19</v>
      </c>
      <c r="D28" s="152"/>
      <c r="E28" s="155">
        <v>1500</v>
      </c>
      <c r="G28" s="156" t="s">
        <v>18</v>
      </c>
    </row>
    <row r="29" spans="1:12" x14ac:dyDescent="0.2">
      <c r="A29" s="3"/>
      <c r="B29" s="151" t="s">
        <v>20</v>
      </c>
      <c r="D29" s="152"/>
      <c r="E29" s="155">
        <v>0</v>
      </c>
      <c r="G29" s="156" t="s">
        <v>18</v>
      </c>
    </row>
    <row r="30" spans="1:12" x14ac:dyDescent="0.2">
      <c r="A30" s="3"/>
      <c r="B30" s="151" t="s">
        <v>21</v>
      </c>
      <c r="C30" s="152"/>
      <c r="D30" s="152"/>
      <c r="E30" s="155">
        <v>3000</v>
      </c>
      <c r="G30" s="156" t="s">
        <v>18</v>
      </c>
    </row>
    <row r="31" spans="1:12" x14ac:dyDescent="0.2">
      <c r="A31" s="3"/>
      <c r="B31" s="151" t="s">
        <v>22</v>
      </c>
      <c r="C31" s="152"/>
      <c r="D31" s="152"/>
      <c r="E31" s="157"/>
      <c r="G31" s="156" t="s">
        <v>18</v>
      </c>
    </row>
    <row r="32" spans="1:12" x14ac:dyDescent="0.2">
      <c r="A32" s="3"/>
      <c r="B32" s="151" t="s">
        <v>23</v>
      </c>
      <c r="C32" s="152"/>
      <c r="D32" s="152"/>
      <c r="E32" s="157"/>
      <c r="G32" s="156" t="s">
        <v>18</v>
      </c>
    </row>
    <row r="33" spans="1:7" x14ac:dyDescent="0.2">
      <c r="A33" s="3"/>
      <c r="B33" s="151" t="s">
        <v>24</v>
      </c>
      <c r="C33" s="152"/>
      <c r="D33" s="152"/>
      <c r="E33" s="158"/>
      <c r="G33" s="156" t="s">
        <v>18</v>
      </c>
    </row>
    <row r="34" spans="1:7" x14ac:dyDescent="0.2">
      <c r="A34" s="3"/>
      <c r="B34" s="3"/>
      <c r="C34" s="3"/>
      <c r="D34" s="3"/>
      <c r="E34" s="124"/>
      <c r="G34" s="156"/>
    </row>
    <row r="35" spans="1:7" x14ac:dyDescent="0.2">
      <c r="A35" s="3"/>
      <c r="B35" s="128" t="s">
        <v>25</v>
      </c>
      <c r="C35" s="3"/>
      <c r="D35" s="3"/>
      <c r="E35" s="124"/>
      <c r="G35" s="156"/>
    </row>
    <row r="36" spans="1:7" x14ac:dyDescent="0.2">
      <c r="G36" s="156"/>
    </row>
    <row r="37" spans="1:7" x14ac:dyDescent="0.2">
      <c r="B37" s="159" t="s">
        <v>26</v>
      </c>
      <c r="C37" s="160"/>
      <c r="D37" s="160"/>
    </row>
    <row r="39" spans="1:7" ht="36" customHeight="1" x14ac:dyDescent="0.2"/>
  </sheetData>
  <pageMargins left="1.1416666666666699" right="0.74791666666666701" top="1.37777777777778" bottom="0.39374999999999999" header="0.51180555555555496" footer="0.51180555555555496"/>
  <pageSetup paperSize="9" scale="85" firstPageNumber="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65"/>
  <sheetViews>
    <sheetView zoomScale="115" zoomScaleNormal="115" workbookViewId="0">
      <selection activeCell="A8" sqref="A8:XFD9"/>
    </sheetView>
  </sheetViews>
  <sheetFormatPr defaultColWidth="9" defaultRowHeight="12.75" x14ac:dyDescent="0.2"/>
  <cols>
    <col min="1" max="1" width="3.7109375" customWidth="1"/>
    <col min="2" max="2" width="16" customWidth="1"/>
    <col min="3" max="3" width="11.7109375" customWidth="1"/>
    <col min="4" max="4" width="6.7109375" customWidth="1"/>
    <col min="5" max="5" width="70.42578125" customWidth="1"/>
    <col min="6" max="6" width="15" style="2" customWidth="1"/>
    <col min="7" max="7" width="17.28515625" style="2" customWidth="1"/>
    <col min="8" max="8" width="11.7109375" style="89" customWidth="1"/>
    <col min="9" max="9" width="10" customWidth="1"/>
    <col min="10" max="10" width="13.85546875" customWidth="1"/>
    <col min="11" max="11" width="9.140625" customWidth="1"/>
    <col min="12" max="1011" width="11.42578125" customWidth="1"/>
  </cols>
  <sheetData>
    <row r="1" spans="1:11" ht="15.75" x14ac:dyDescent="0.25">
      <c r="A1" s="3"/>
      <c r="B1" s="4"/>
      <c r="C1" s="4"/>
      <c r="D1" s="4"/>
      <c r="E1" s="191" t="str">
        <f>'Grand Total 2022'!D1</f>
        <v>Zalando Quotation sheet Template</v>
      </c>
      <c r="F1" s="191"/>
      <c r="G1" s="191"/>
      <c r="H1" s="90"/>
      <c r="I1" s="3"/>
      <c r="J1" s="3"/>
    </row>
    <row r="2" spans="1:11" ht="18" x14ac:dyDescent="0.25">
      <c r="A2" s="3"/>
      <c r="B2" s="4"/>
      <c r="C2" s="4"/>
      <c r="D2" s="4"/>
      <c r="E2" s="192"/>
      <c r="F2" s="192"/>
      <c r="G2" s="192"/>
      <c r="H2" s="90"/>
      <c r="I2" s="3"/>
      <c r="J2" s="3"/>
    </row>
    <row r="3" spans="1:11" ht="15.75" x14ac:dyDescent="0.25">
      <c r="A3" s="3"/>
      <c r="B3" s="4"/>
      <c r="C3" s="4"/>
      <c r="D3" s="4"/>
      <c r="E3" s="193" t="str">
        <f>'Grand Total 2022'!D3</f>
        <v>QUOTATION ZALANDO GF6 Verona Italy</v>
      </c>
      <c r="F3" s="193"/>
      <c r="G3" s="193"/>
      <c r="H3" s="90"/>
      <c r="I3" s="3"/>
      <c r="J3" s="3"/>
    </row>
    <row r="4" spans="1:11" x14ac:dyDescent="0.2">
      <c r="A4" s="3"/>
      <c r="B4" s="3"/>
      <c r="C4" s="3"/>
      <c r="D4" s="3"/>
      <c r="E4" s="193">
        <f>'Grand Total 2022'!D6</f>
        <v>0</v>
      </c>
      <c r="F4" s="193"/>
      <c r="G4" s="193"/>
      <c r="H4" s="90"/>
      <c r="I4" s="3"/>
      <c r="J4" s="3"/>
    </row>
    <row r="5" spans="1:11" ht="18" x14ac:dyDescent="0.25">
      <c r="A5" s="3"/>
      <c r="B5" s="7"/>
      <c r="C5" s="7"/>
      <c r="D5" s="7"/>
      <c r="E5" s="193" t="str">
        <f>'Grand Total 2022'!D7</f>
        <v>Date: 29 12 2021 and  Rev. 14 03 2022</v>
      </c>
      <c r="F5" s="193"/>
      <c r="G5" s="193"/>
      <c r="H5" s="90"/>
      <c r="I5" s="3"/>
      <c r="J5" s="3"/>
    </row>
    <row r="6" spans="1:11" ht="13.5" thickBot="1" x14ac:dyDescent="0.25">
      <c r="A6" s="3"/>
      <c r="B6" s="8"/>
      <c r="C6" s="8"/>
      <c r="D6" s="8"/>
      <c r="E6" s="190"/>
      <c r="F6" s="190"/>
      <c r="G6" s="190"/>
      <c r="H6" s="90"/>
      <c r="I6" s="3"/>
      <c r="J6" s="3"/>
    </row>
    <row r="7" spans="1:11" x14ac:dyDescent="0.2">
      <c r="A7" s="3"/>
      <c r="B7" s="8"/>
      <c r="C7" s="8"/>
      <c r="D7" s="8"/>
      <c r="E7" s="3"/>
      <c r="F7" s="91"/>
      <c r="G7" s="11"/>
      <c r="H7" s="90"/>
      <c r="I7" s="3"/>
      <c r="J7" s="3"/>
      <c r="K7" s="110"/>
    </row>
    <row r="8" spans="1:11" x14ac:dyDescent="0.2">
      <c r="A8" s="3"/>
      <c r="B8" s="8"/>
      <c r="C8" s="8"/>
      <c r="D8" s="8"/>
      <c r="E8" s="64"/>
      <c r="F8" s="11"/>
      <c r="G8" s="11"/>
      <c r="H8" s="90"/>
      <c r="I8" s="3"/>
      <c r="J8" s="3"/>
      <c r="K8" s="110"/>
    </row>
    <row r="9" spans="1:11" x14ac:dyDescent="0.2">
      <c r="A9" s="3"/>
      <c r="B9" s="8"/>
      <c r="C9" s="8"/>
      <c r="D9" s="65" t="s">
        <v>27</v>
      </c>
      <c r="E9" s="3"/>
      <c r="F9" s="66" t="s">
        <v>28</v>
      </c>
      <c r="G9" s="11"/>
      <c r="H9" s="67" t="s">
        <v>29</v>
      </c>
      <c r="I9" s="3"/>
      <c r="J9" s="3"/>
      <c r="K9" s="110"/>
    </row>
    <row r="10" spans="1:11" x14ac:dyDescent="0.2">
      <c r="A10" s="3"/>
      <c r="B10" s="8"/>
      <c r="C10" s="8"/>
      <c r="D10" s="68" t="s">
        <v>30</v>
      </c>
      <c r="E10" s="68"/>
      <c r="F10" s="69" t="s">
        <v>30</v>
      </c>
      <c r="G10" s="69"/>
      <c r="H10" s="70" t="s">
        <v>30</v>
      </c>
      <c r="I10" s="3"/>
      <c r="J10" s="3"/>
      <c r="K10" s="110"/>
    </row>
    <row r="11" spans="1:11" ht="13.5" thickBot="1" x14ac:dyDescent="0.25">
      <c r="A11" s="3"/>
      <c r="B11" s="12"/>
      <c r="C11" s="12"/>
      <c r="D11" s="12" t="s">
        <v>31</v>
      </c>
      <c r="E11" s="12"/>
      <c r="F11" s="71" t="s">
        <v>31</v>
      </c>
      <c r="G11" s="66" t="s">
        <v>32</v>
      </c>
      <c r="H11" s="72" t="s">
        <v>31</v>
      </c>
      <c r="I11" s="65" t="s">
        <v>33</v>
      </c>
      <c r="J11" s="65" t="s">
        <v>33</v>
      </c>
      <c r="K11" s="110"/>
    </row>
    <row r="12" spans="1:11" ht="36" customHeight="1" thickBot="1" x14ac:dyDescent="0.25">
      <c r="A12" s="3"/>
      <c r="B12" s="13" t="s">
        <v>34</v>
      </c>
      <c r="C12" s="13" t="s">
        <v>35</v>
      </c>
      <c r="D12" s="13" t="s">
        <v>36</v>
      </c>
      <c r="E12" s="14" t="s">
        <v>37</v>
      </c>
      <c r="F12" s="15" t="s">
        <v>38</v>
      </c>
      <c r="G12" s="15" t="s">
        <v>39</v>
      </c>
      <c r="H12" s="16" t="s">
        <v>40</v>
      </c>
      <c r="I12" s="16" t="s">
        <v>41</v>
      </c>
      <c r="J12" s="16" t="s">
        <v>42</v>
      </c>
    </row>
    <row r="13" spans="1:11" x14ac:dyDescent="0.2">
      <c r="A13" s="3"/>
      <c r="B13" s="27" t="s">
        <v>43</v>
      </c>
      <c r="C13" s="29" t="s">
        <v>44</v>
      </c>
      <c r="D13" s="81">
        <v>1</v>
      </c>
      <c r="E13" s="31" t="s">
        <v>45</v>
      </c>
      <c r="F13" s="21">
        <v>1670</v>
      </c>
      <c r="G13" s="22">
        <f t="shared" ref="G13:G50" si="0">+D13*F13</f>
        <v>1670</v>
      </c>
      <c r="H13" s="92">
        <v>16</v>
      </c>
      <c r="I13" s="58">
        <f t="shared" ref="I13:I50" si="1">H13*D13</f>
        <v>16</v>
      </c>
      <c r="J13" s="59">
        <f>I13*'Grand Total 2022'!$E$22</f>
        <v>672</v>
      </c>
      <c r="K13" s="85" t="s">
        <v>46</v>
      </c>
    </row>
    <row r="14" spans="1:11" x14ac:dyDescent="0.2">
      <c r="A14" s="3"/>
      <c r="B14" s="27" t="s">
        <v>47</v>
      </c>
      <c r="C14" s="29" t="s">
        <v>44</v>
      </c>
      <c r="D14" s="81"/>
      <c r="E14" s="31" t="s">
        <v>48</v>
      </c>
      <c r="F14" s="21">
        <v>208</v>
      </c>
      <c r="G14" s="22">
        <f t="shared" si="0"/>
        <v>0</v>
      </c>
      <c r="H14" s="93">
        <v>3</v>
      </c>
      <c r="I14" s="28">
        <f t="shared" si="1"/>
        <v>0</v>
      </c>
      <c r="J14" s="34">
        <f>I14*'Grand Total 2022'!$E$22</f>
        <v>0</v>
      </c>
    </row>
    <row r="15" spans="1:11" x14ac:dyDescent="0.2">
      <c r="A15" s="3"/>
      <c r="B15" s="27" t="s">
        <v>49</v>
      </c>
      <c r="C15" s="29" t="s">
        <v>44</v>
      </c>
      <c r="D15" s="94"/>
      <c r="E15" s="31" t="s">
        <v>50</v>
      </c>
      <c r="F15" s="21"/>
      <c r="G15" s="22">
        <f t="shared" si="0"/>
        <v>0</v>
      </c>
      <c r="H15" s="93"/>
      <c r="I15" s="28">
        <f t="shared" si="1"/>
        <v>0</v>
      </c>
      <c r="J15" s="34">
        <f>I15*'Grand Total 2022'!$E$22</f>
        <v>0</v>
      </c>
    </row>
    <row r="16" spans="1:11" x14ac:dyDescent="0.2">
      <c r="A16" s="3"/>
      <c r="B16" s="27" t="s">
        <v>51</v>
      </c>
      <c r="C16" s="29" t="s">
        <v>44</v>
      </c>
      <c r="D16" s="81">
        <v>2</v>
      </c>
      <c r="E16" s="31" t="s">
        <v>52</v>
      </c>
      <c r="F16" s="21">
        <v>630</v>
      </c>
      <c r="G16" s="22">
        <f t="shared" si="0"/>
        <v>1260</v>
      </c>
      <c r="H16" s="93">
        <v>4</v>
      </c>
      <c r="I16" s="28">
        <f t="shared" si="1"/>
        <v>8</v>
      </c>
      <c r="J16" s="34">
        <f>I16*'Grand Total 2022'!$E$22</f>
        <v>336</v>
      </c>
    </row>
    <row r="17" spans="1:10" x14ac:dyDescent="0.2">
      <c r="A17" s="3"/>
      <c r="B17" s="27" t="s">
        <v>53</v>
      </c>
      <c r="C17" s="29" t="s">
        <v>44</v>
      </c>
      <c r="D17" s="94"/>
      <c r="E17" s="31" t="s">
        <v>54</v>
      </c>
      <c r="F17" s="21"/>
      <c r="G17" s="22">
        <f t="shared" si="0"/>
        <v>0</v>
      </c>
      <c r="H17" s="93"/>
      <c r="I17" s="28">
        <f t="shared" si="1"/>
        <v>0</v>
      </c>
      <c r="J17" s="34">
        <f>I17*'Grand Total 2022'!$E$22</f>
        <v>0</v>
      </c>
    </row>
    <row r="18" spans="1:10" x14ac:dyDescent="0.2">
      <c r="A18" s="3"/>
      <c r="B18" s="27" t="s">
        <v>55</v>
      </c>
      <c r="C18" s="29" t="s">
        <v>44</v>
      </c>
      <c r="D18" s="81">
        <v>1</v>
      </c>
      <c r="E18" s="31" t="s">
        <v>56</v>
      </c>
      <c r="F18" s="21">
        <v>140</v>
      </c>
      <c r="G18" s="22">
        <f t="shared" si="0"/>
        <v>140</v>
      </c>
      <c r="H18" s="93">
        <v>4</v>
      </c>
      <c r="I18" s="28">
        <f t="shared" si="1"/>
        <v>4</v>
      </c>
      <c r="J18" s="34">
        <f>I18*'Grand Total 2022'!$E$22</f>
        <v>168</v>
      </c>
    </row>
    <row r="19" spans="1:10" x14ac:dyDescent="0.2">
      <c r="A19" s="3"/>
      <c r="B19" s="27" t="s">
        <v>57</v>
      </c>
      <c r="C19" s="29" t="s">
        <v>58</v>
      </c>
      <c r="D19" s="94"/>
      <c r="E19" s="31" t="s">
        <v>59</v>
      </c>
      <c r="F19" s="21"/>
      <c r="G19" s="22">
        <f t="shared" si="0"/>
        <v>0</v>
      </c>
      <c r="H19" s="93"/>
      <c r="I19" s="28">
        <f t="shared" si="1"/>
        <v>0</v>
      </c>
      <c r="J19" s="34">
        <f>I19*'Grand Total 2022'!$E$22</f>
        <v>0</v>
      </c>
    </row>
    <row r="20" spans="1:10" x14ac:dyDescent="0.2">
      <c r="A20" s="3"/>
      <c r="B20" s="27" t="s">
        <v>60</v>
      </c>
      <c r="C20" s="29" t="s">
        <v>61</v>
      </c>
      <c r="D20" s="94"/>
      <c r="E20" s="31" t="s">
        <v>62</v>
      </c>
      <c r="F20" s="21"/>
      <c r="G20" s="22">
        <f t="shared" si="0"/>
        <v>0</v>
      </c>
      <c r="H20" s="93"/>
      <c r="I20" s="28">
        <f t="shared" si="1"/>
        <v>0</v>
      </c>
      <c r="J20" s="34">
        <f>I20*'Grand Total 2022'!$E$22</f>
        <v>0</v>
      </c>
    </row>
    <row r="21" spans="1:10" x14ac:dyDescent="0.2">
      <c r="A21" s="3"/>
      <c r="B21" s="27" t="s">
        <v>63</v>
      </c>
      <c r="C21" s="29" t="s">
        <v>61</v>
      </c>
      <c r="D21" s="94"/>
      <c r="E21" s="31" t="s">
        <v>64</v>
      </c>
      <c r="F21" s="21"/>
      <c r="G21" s="22">
        <f t="shared" si="0"/>
        <v>0</v>
      </c>
      <c r="H21" s="93"/>
      <c r="I21" s="28">
        <f t="shared" si="1"/>
        <v>0</v>
      </c>
      <c r="J21" s="34">
        <f>I21*'Grand Total 2022'!$E$22</f>
        <v>0</v>
      </c>
    </row>
    <row r="22" spans="1:10" x14ac:dyDescent="0.2">
      <c r="A22" s="3"/>
      <c r="B22" s="27" t="s">
        <v>65</v>
      </c>
      <c r="C22" s="29" t="s">
        <v>66</v>
      </c>
      <c r="D22" s="94"/>
      <c r="E22" s="31" t="s">
        <v>67</v>
      </c>
      <c r="F22" s="21"/>
      <c r="G22" s="22">
        <f t="shared" si="0"/>
        <v>0</v>
      </c>
      <c r="H22" s="93"/>
      <c r="I22" s="28">
        <f t="shared" si="1"/>
        <v>0</v>
      </c>
      <c r="J22" s="34">
        <f>I22*'Grand Total 2022'!$E$22</f>
        <v>0</v>
      </c>
    </row>
    <row r="23" spans="1:10" x14ac:dyDescent="0.2">
      <c r="A23" s="3"/>
      <c r="B23" s="27" t="s">
        <v>68</v>
      </c>
      <c r="C23" s="29" t="s">
        <v>66</v>
      </c>
      <c r="D23" s="94"/>
      <c r="E23" s="31" t="s">
        <v>69</v>
      </c>
      <c r="F23" s="21"/>
      <c r="G23" s="22">
        <f t="shared" si="0"/>
        <v>0</v>
      </c>
      <c r="H23" s="93"/>
      <c r="I23" s="28">
        <f t="shared" si="1"/>
        <v>0</v>
      </c>
      <c r="J23" s="34">
        <f>I23*'Grand Total 2022'!$E$22</f>
        <v>0</v>
      </c>
    </row>
    <row r="24" spans="1:10" x14ac:dyDescent="0.2">
      <c r="A24" s="3"/>
      <c r="B24" s="27" t="s">
        <v>70</v>
      </c>
      <c r="C24" s="29" t="s">
        <v>66</v>
      </c>
      <c r="D24" s="94"/>
      <c r="E24" s="31" t="s">
        <v>71</v>
      </c>
      <c r="F24" s="21"/>
      <c r="G24" s="22">
        <f t="shared" si="0"/>
        <v>0</v>
      </c>
      <c r="H24" s="93"/>
      <c r="I24" s="28">
        <f t="shared" si="1"/>
        <v>0</v>
      </c>
      <c r="J24" s="34">
        <f>I24*'Grand Total 2022'!$E$22</f>
        <v>0</v>
      </c>
    </row>
    <row r="25" spans="1:10" x14ac:dyDescent="0.2">
      <c r="A25" s="3"/>
      <c r="B25" s="27" t="s">
        <v>72</v>
      </c>
      <c r="C25" s="29" t="s">
        <v>73</v>
      </c>
      <c r="D25" s="81">
        <v>6</v>
      </c>
      <c r="E25" s="31" t="s">
        <v>74</v>
      </c>
      <c r="F25" s="21">
        <v>38</v>
      </c>
      <c r="G25" s="22">
        <f t="shared" si="0"/>
        <v>228</v>
      </c>
      <c r="H25" s="93">
        <v>0.3</v>
      </c>
      <c r="I25" s="28">
        <f t="shared" si="1"/>
        <v>1.7999999999999998</v>
      </c>
      <c r="J25" s="34">
        <f>I25*'Grand Total 2022'!$E$22</f>
        <v>75.599999999999994</v>
      </c>
    </row>
    <row r="26" spans="1:10" x14ac:dyDescent="0.2">
      <c r="A26" s="3"/>
      <c r="B26" s="27" t="s">
        <v>75</v>
      </c>
      <c r="C26" s="29" t="s">
        <v>44</v>
      </c>
      <c r="D26" s="81">
        <v>2</v>
      </c>
      <c r="E26" s="31" t="s">
        <v>76</v>
      </c>
      <c r="F26" s="21">
        <v>263</v>
      </c>
      <c r="G26" s="22">
        <f t="shared" si="0"/>
        <v>526</v>
      </c>
      <c r="H26" s="93">
        <v>2</v>
      </c>
      <c r="I26" s="28">
        <f t="shared" si="1"/>
        <v>4</v>
      </c>
      <c r="J26" s="34">
        <f>I26*'Grand Total 2022'!$E$22</f>
        <v>168</v>
      </c>
    </row>
    <row r="27" spans="1:10" x14ac:dyDescent="0.2">
      <c r="A27" s="3"/>
      <c r="B27" s="27" t="s">
        <v>77</v>
      </c>
      <c r="C27" s="29" t="s">
        <v>66</v>
      </c>
      <c r="D27" s="81">
        <v>4</v>
      </c>
      <c r="E27" s="31" t="s">
        <v>78</v>
      </c>
      <c r="F27" s="21"/>
      <c r="G27" s="22">
        <f t="shared" si="0"/>
        <v>0</v>
      </c>
      <c r="H27" s="93"/>
      <c r="I27" s="28">
        <f t="shared" si="1"/>
        <v>0</v>
      </c>
      <c r="J27" s="34">
        <f>I27*'Grand Total 2022'!$E$22</f>
        <v>0</v>
      </c>
    </row>
    <row r="28" spans="1:10" x14ac:dyDescent="0.2">
      <c r="A28" s="3"/>
      <c r="B28" s="27" t="s">
        <v>79</v>
      </c>
      <c r="C28" s="29" t="s">
        <v>80</v>
      </c>
      <c r="D28" s="81">
        <v>4</v>
      </c>
      <c r="E28" s="31" t="s">
        <v>81</v>
      </c>
      <c r="F28" s="21">
        <v>40</v>
      </c>
      <c r="G28" s="22">
        <f t="shared" si="0"/>
        <v>160</v>
      </c>
      <c r="H28" s="93">
        <v>0.8</v>
      </c>
      <c r="I28" s="28">
        <f t="shared" si="1"/>
        <v>3.2</v>
      </c>
      <c r="J28" s="34">
        <f>I28*'Grand Total 2022'!$E$22</f>
        <v>134.4</v>
      </c>
    </row>
    <row r="29" spans="1:10" x14ac:dyDescent="0.2">
      <c r="A29" s="3"/>
      <c r="B29" s="27" t="s">
        <v>82</v>
      </c>
      <c r="C29" s="29" t="s">
        <v>80</v>
      </c>
      <c r="D29" s="179"/>
      <c r="E29" s="31" t="s">
        <v>83</v>
      </c>
      <c r="F29" s="21"/>
      <c r="G29" s="22">
        <f t="shared" si="0"/>
        <v>0</v>
      </c>
      <c r="H29" s="93"/>
      <c r="I29" s="28">
        <f t="shared" si="1"/>
        <v>0</v>
      </c>
      <c r="J29" s="34">
        <f>I29*'Grand Total 2022'!$E$22</f>
        <v>0</v>
      </c>
    </row>
    <row r="30" spans="1:10" x14ac:dyDescent="0.2">
      <c r="A30" s="3"/>
      <c r="B30" s="27" t="s">
        <v>84</v>
      </c>
      <c r="C30" s="29" t="s">
        <v>80</v>
      </c>
      <c r="D30" s="81">
        <v>3</v>
      </c>
      <c r="E30" s="31" t="s">
        <v>85</v>
      </c>
      <c r="F30" s="21">
        <v>52</v>
      </c>
      <c r="G30" s="22">
        <f t="shared" si="0"/>
        <v>156</v>
      </c>
      <c r="H30" s="93">
        <v>1.5</v>
      </c>
      <c r="I30" s="28">
        <f t="shared" si="1"/>
        <v>4.5</v>
      </c>
      <c r="J30" s="34">
        <f>I30*'Grand Total 2022'!$E$22</f>
        <v>189</v>
      </c>
    </row>
    <row r="31" spans="1:10" x14ac:dyDescent="0.2">
      <c r="A31" s="3"/>
      <c r="B31" s="27" t="s">
        <v>86</v>
      </c>
      <c r="C31" s="29" t="s">
        <v>66</v>
      </c>
      <c r="D31" s="81"/>
      <c r="E31" s="177" t="s">
        <v>87</v>
      </c>
      <c r="F31" s="76"/>
      <c r="G31" s="22">
        <f t="shared" si="0"/>
        <v>0</v>
      </c>
      <c r="H31" s="93"/>
      <c r="I31" s="28">
        <f t="shared" si="1"/>
        <v>0</v>
      </c>
      <c r="J31" s="34">
        <f>I31*'Grand Total 2022'!$E$22</f>
        <v>0</v>
      </c>
    </row>
    <row r="32" spans="1:10" x14ac:dyDescent="0.2">
      <c r="A32" s="3"/>
      <c r="B32" s="27" t="s">
        <v>88</v>
      </c>
      <c r="C32" s="29" t="s">
        <v>66</v>
      </c>
      <c r="D32" s="81">
        <v>7</v>
      </c>
      <c r="E32" s="31" t="s">
        <v>89</v>
      </c>
      <c r="F32" s="21">
        <v>25</v>
      </c>
      <c r="G32" s="22">
        <f t="shared" si="0"/>
        <v>175</v>
      </c>
      <c r="H32" s="93">
        <v>1</v>
      </c>
      <c r="I32" s="28">
        <f t="shared" si="1"/>
        <v>7</v>
      </c>
      <c r="J32" s="34">
        <f>I32*'Grand Total 2022'!$E$22</f>
        <v>294</v>
      </c>
    </row>
    <row r="33" spans="1:10" x14ac:dyDescent="0.2">
      <c r="A33" s="3"/>
      <c r="B33" s="27" t="s">
        <v>90</v>
      </c>
      <c r="C33" s="29" t="s">
        <v>66</v>
      </c>
      <c r="D33" s="94"/>
      <c r="E33" s="31" t="s">
        <v>91</v>
      </c>
      <c r="F33" s="21"/>
      <c r="G33" s="22">
        <f t="shared" si="0"/>
        <v>0</v>
      </c>
      <c r="H33" s="93"/>
      <c r="I33" s="28">
        <f t="shared" si="1"/>
        <v>0</v>
      </c>
      <c r="J33" s="34">
        <f>I33*'Grand Total 2022'!$E$22</f>
        <v>0</v>
      </c>
    </row>
    <row r="34" spans="1:10" x14ac:dyDescent="0.2">
      <c r="A34" s="3"/>
      <c r="B34" s="27" t="s">
        <v>92</v>
      </c>
      <c r="C34" s="29" t="s">
        <v>93</v>
      </c>
      <c r="D34" s="94"/>
      <c r="E34" s="31" t="s">
        <v>94</v>
      </c>
      <c r="F34" s="21"/>
      <c r="G34" s="22">
        <f t="shared" si="0"/>
        <v>0</v>
      </c>
      <c r="H34" s="93"/>
      <c r="I34" s="28">
        <f t="shared" si="1"/>
        <v>0</v>
      </c>
      <c r="J34" s="34">
        <f>I34*'Grand Total 2022'!$E$22</f>
        <v>0</v>
      </c>
    </row>
    <row r="35" spans="1:10" x14ac:dyDescent="0.2">
      <c r="A35" s="3"/>
      <c r="B35" s="27" t="s">
        <v>95</v>
      </c>
      <c r="C35" s="29" t="s">
        <v>93</v>
      </c>
      <c r="D35" s="94"/>
      <c r="E35" s="31" t="s">
        <v>96</v>
      </c>
      <c r="F35" s="21"/>
      <c r="G35" s="22">
        <f t="shared" si="0"/>
        <v>0</v>
      </c>
      <c r="H35" s="93"/>
      <c r="I35" s="28">
        <f t="shared" si="1"/>
        <v>0</v>
      </c>
      <c r="J35" s="34">
        <f>I35*'Grand Total 2022'!$E$22</f>
        <v>0</v>
      </c>
    </row>
    <row r="36" spans="1:10" x14ac:dyDescent="0.2">
      <c r="A36" s="3"/>
      <c r="B36" s="27" t="s">
        <v>97</v>
      </c>
      <c r="C36" s="29" t="s">
        <v>93</v>
      </c>
      <c r="D36" s="94"/>
      <c r="E36" s="31" t="s">
        <v>98</v>
      </c>
      <c r="F36" s="21"/>
      <c r="G36" s="22">
        <f t="shared" si="0"/>
        <v>0</v>
      </c>
      <c r="H36" s="93"/>
      <c r="I36" s="28">
        <f t="shared" si="1"/>
        <v>0</v>
      </c>
      <c r="J36" s="34">
        <f>I36*'Grand Total 2022'!$E$22</f>
        <v>0</v>
      </c>
    </row>
    <row r="37" spans="1:10" x14ac:dyDescent="0.2">
      <c r="A37" s="3"/>
      <c r="B37" s="27" t="s">
        <v>99</v>
      </c>
      <c r="C37" s="29" t="s">
        <v>93</v>
      </c>
      <c r="D37" s="81">
        <v>2</v>
      </c>
      <c r="E37" s="31" t="s">
        <v>100</v>
      </c>
      <c r="F37" s="21">
        <v>164</v>
      </c>
      <c r="G37" s="22">
        <f t="shared" si="0"/>
        <v>328</v>
      </c>
      <c r="H37" s="93">
        <v>2</v>
      </c>
      <c r="I37" s="28">
        <f t="shared" si="1"/>
        <v>4</v>
      </c>
      <c r="J37" s="34">
        <f>I37*'Grand Total 2022'!$E$22</f>
        <v>168</v>
      </c>
    </row>
    <row r="38" spans="1:10" x14ac:dyDescent="0.2">
      <c r="A38" s="3"/>
      <c r="B38" s="95" t="s">
        <v>101</v>
      </c>
      <c r="C38" s="96" t="s">
        <v>44</v>
      </c>
      <c r="D38" s="81"/>
      <c r="E38" s="31" t="s">
        <v>102</v>
      </c>
      <c r="F38" s="21">
        <v>350</v>
      </c>
      <c r="G38" s="22">
        <f t="shared" si="0"/>
        <v>0</v>
      </c>
      <c r="H38" s="93">
        <v>2.5</v>
      </c>
      <c r="I38" s="28">
        <f t="shared" si="1"/>
        <v>0</v>
      </c>
      <c r="J38" s="34">
        <f>I38*'Grand Total 2022'!$E$22</f>
        <v>0</v>
      </c>
    </row>
    <row r="39" spans="1:10" x14ac:dyDescent="0.2">
      <c r="A39" s="3"/>
      <c r="B39" s="27" t="s">
        <v>103</v>
      </c>
      <c r="C39" s="29" t="s">
        <v>44</v>
      </c>
      <c r="D39" s="94"/>
      <c r="E39" s="31" t="s">
        <v>104</v>
      </c>
      <c r="F39" s="21"/>
      <c r="G39" s="22">
        <f t="shared" si="0"/>
        <v>0</v>
      </c>
      <c r="H39" s="93"/>
      <c r="I39" s="28">
        <f t="shared" si="1"/>
        <v>0</v>
      </c>
      <c r="J39" s="34">
        <f>I39*'Grand Total 2022'!$E$22</f>
        <v>0</v>
      </c>
    </row>
    <row r="40" spans="1:10" x14ac:dyDescent="0.2">
      <c r="A40" s="3"/>
      <c r="B40" s="27" t="s">
        <v>105</v>
      </c>
      <c r="C40" s="29" t="s">
        <v>44</v>
      </c>
      <c r="D40" s="94"/>
      <c r="E40" s="31" t="s">
        <v>106</v>
      </c>
      <c r="F40" s="21"/>
      <c r="G40" s="22">
        <f t="shared" si="0"/>
        <v>0</v>
      </c>
      <c r="H40" s="93"/>
      <c r="I40" s="28">
        <f t="shared" si="1"/>
        <v>0</v>
      </c>
      <c r="J40" s="34">
        <f>I40*'Grand Total 2022'!$E$22</f>
        <v>0</v>
      </c>
    </row>
    <row r="41" spans="1:10" x14ac:dyDescent="0.2">
      <c r="A41" s="3"/>
      <c r="B41" s="27" t="s">
        <v>107</v>
      </c>
      <c r="C41" s="29" t="s">
        <v>44</v>
      </c>
      <c r="D41" s="94"/>
      <c r="E41" s="31" t="s">
        <v>108</v>
      </c>
      <c r="F41" s="21"/>
      <c r="G41" s="22">
        <f t="shared" si="0"/>
        <v>0</v>
      </c>
      <c r="H41" s="93"/>
      <c r="I41" s="28">
        <f t="shared" si="1"/>
        <v>0</v>
      </c>
      <c r="J41" s="34">
        <f>I41*'Grand Total 2022'!$E$22</f>
        <v>0</v>
      </c>
    </row>
    <row r="42" spans="1:10" x14ac:dyDescent="0.2">
      <c r="A42" s="3"/>
      <c r="B42" s="27" t="s">
        <v>109</v>
      </c>
      <c r="C42" s="29" t="s">
        <v>44</v>
      </c>
      <c r="D42" s="94"/>
      <c r="E42" s="31" t="s">
        <v>110</v>
      </c>
      <c r="F42" s="21"/>
      <c r="G42" s="22">
        <f t="shared" si="0"/>
        <v>0</v>
      </c>
      <c r="H42" s="93"/>
      <c r="I42" s="28">
        <f t="shared" si="1"/>
        <v>0</v>
      </c>
      <c r="J42" s="34">
        <f>I42*'Grand Total 2022'!$E$22</f>
        <v>0</v>
      </c>
    </row>
    <row r="43" spans="1:10" x14ac:dyDescent="0.2">
      <c r="A43" s="3"/>
      <c r="B43" s="27" t="s">
        <v>111</v>
      </c>
      <c r="C43" s="29" t="s">
        <v>44</v>
      </c>
      <c r="D43" s="94"/>
      <c r="E43" s="31" t="s">
        <v>112</v>
      </c>
      <c r="F43" s="21"/>
      <c r="G43" s="22">
        <f t="shared" si="0"/>
        <v>0</v>
      </c>
      <c r="H43" s="93"/>
      <c r="I43" s="28">
        <f t="shared" si="1"/>
        <v>0</v>
      </c>
      <c r="J43" s="34">
        <f>I43*'Grand Total 2022'!$E$22</f>
        <v>0</v>
      </c>
    </row>
    <row r="44" spans="1:10" x14ac:dyDescent="0.2">
      <c r="A44" s="3"/>
      <c r="B44" s="27" t="s">
        <v>113</v>
      </c>
      <c r="C44" s="29" t="s">
        <v>114</v>
      </c>
      <c r="D44" s="81">
        <v>1</v>
      </c>
      <c r="E44" s="31" t="s">
        <v>115</v>
      </c>
      <c r="F44" s="21"/>
      <c r="G44" s="22">
        <f t="shared" si="0"/>
        <v>0</v>
      </c>
      <c r="H44" s="93">
        <v>25</v>
      </c>
      <c r="I44" s="28">
        <f t="shared" si="1"/>
        <v>25</v>
      </c>
      <c r="J44" s="34">
        <f>I44*'Grand Total 2022'!$E$22</f>
        <v>1050</v>
      </c>
    </row>
    <row r="45" spans="1:10" x14ac:dyDescent="0.2">
      <c r="A45" s="3"/>
      <c r="B45" s="27" t="s">
        <v>113</v>
      </c>
      <c r="C45" s="29" t="s">
        <v>114</v>
      </c>
      <c r="D45" s="81">
        <v>1</v>
      </c>
      <c r="E45" s="31" t="s">
        <v>116</v>
      </c>
      <c r="F45" s="21"/>
      <c r="G45" s="22">
        <f t="shared" si="0"/>
        <v>0</v>
      </c>
      <c r="H45" s="93">
        <v>12</v>
      </c>
      <c r="I45" s="28">
        <f t="shared" si="1"/>
        <v>12</v>
      </c>
      <c r="J45" s="34">
        <f>I45*'Grand Total 2022'!$E$22</f>
        <v>504</v>
      </c>
    </row>
    <row r="46" spans="1:10" x14ac:dyDescent="0.2">
      <c r="A46" s="3"/>
      <c r="B46" s="27" t="s">
        <v>113</v>
      </c>
      <c r="C46" s="29" t="s">
        <v>114</v>
      </c>
      <c r="D46" s="81">
        <v>1</v>
      </c>
      <c r="E46" s="31" t="s">
        <v>117</v>
      </c>
      <c r="F46" s="21"/>
      <c r="G46" s="22">
        <f t="shared" si="0"/>
        <v>0</v>
      </c>
      <c r="H46" s="93">
        <v>8</v>
      </c>
      <c r="I46" s="28">
        <f t="shared" si="1"/>
        <v>8</v>
      </c>
      <c r="J46" s="34">
        <f>I46*'Grand Total 2022'!$E$22</f>
        <v>336</v>
      </c>
    </row>
    <row r="47" spans="1:10" x14ac:dyDescent="0.2">
      <c r="A47" s="3"/>
      <c r="B47" s="27"/>
      <c r="C47" s="29"/>
      <c r="D47" s="81">
        <v>1</v>
      </c>
      <c r="E47" s="31" t="s">
        <v>118</v>
      </c>
      <c r="F47" s="21"/>
      <c r="G47" s="22">
        <f t="shared" si="0"/>
        <v>0</v>
      </c>
      <c r="H47" s="93">
        <v>16</v>
      </c>
      <c r="I47" s="28">
        <f t="shared" si="1"/>
        <v>16</v>
      </c>
      <c r="J47" s="34">
        <f>I47*'Grand Total 2022'!$E$22</f>
        <v>672</v>
      </c>
    </row>
    <row r="48" spans="1:10" x14ac:dyDescent="0.2">
      <c r="A48" s="3"/>
      <c r="B48" s="27"/>
      <c r="C48" s="29"/>
      <c r="D48" s="30"/>
      <c r="E48" s="31"/>
      <c r="F48" s="21"/>
      <c r="G48" s="22">
        <f t="shared" si="0"/>
        <v>0</v>
      </c>
      <c r="H48" s="25"/>
      <c r="I48" s="28">
        <f t="shared" si="1"/>
        <v>0</v>
      </c>
      <c r="J48" s="34">
        <f>I48*'Grand Total 2022'!$E$22</f>
        <v>0</v>
      </c>
    </row>
    <row r="49" spans="1:10" x14ac:dyDescent="0.2">
      <c r="A49" s="3"/>
      <c r="B49" s="27"/>
      <c r="C49" s="29"/>
      <c r="D49" s="30"/>
      <c r="E49" s="31"/>
      <c r="F49" s="21"/>
      <c r="G49" s="22">
        <f t="shared" si="0"/>
        <v>0</v>
      </c>
      <c r="H49" s="25"/>
      <c r="I49" s="28">
        <f t="shared" si="1"/>
        <v>0</v>
      </c>
      <c r="J49" s="34">
        <f>I49*'Grand Total 2022'!$E$22</f>
        <v>0</v>
      </c>
    </row>
    <row r="50" spans="1:10" x14ac:dyDescent="0.2">
      <c r="A50" s="3"/>
      <c r="B50" s="27"/>
      <c r="C50" s="29"/>
      <c r="D50" s="30"/>
      <c r="E50" s="82" t="s">
        <v>119</v>
      </c>
      <c r="F50" s="21"/>
      <c r="G50" s="22">
        <f t="shared" si="0"/>
        <v>0</v>
      </c>
      <c r="H50" s="25"/>
      <c r="I50" s="28">
        <f t="shared" si="1"/>
        <v>0</v>
      </c>
      <c r="J50" s="34">
        <f>I50*'Grand Total 2022'!$E$22</f>
        <v>0</v>
      </c>
    </row>
    <row r="51" spans="1:10" ht="13.5" thickBot="1" x14ac:dyDescent="0.25">
      <c r="A51" s="3"/>
      <c r="B51" s="27"/>
      <c r="C51" s="29"/>
      <c r="D51" s="29"/>
      <c r="E51" s="36" t="s">
        <v>120</v>
      </c>
      <c r="F51" s="97"/>
      <c r="G51" s="98"/>
      <c r="H51" s="53"/>
      <c r="I51" s="28"/>
      <c r="J51" s="28"/>
    </row>
    <row r="52" spans="1:10" s="1" customFormat="1" ht="13.5" thickBot="1" x14ac:dyDescent="0.25">
      <c r="A52" s="44"/>
      <c r="B52" s="99"/>
      <c r="C52" s="100"/>
      <c r="D52" s="100"/>
      <c r="E52" s="101" t="s">
        <v>121</v>
      </c>
      <c r="F52" s="41"/>
      <c r="G52" s="63">
        <f>SUM(D13:D50)+SUM(G13:G50)</f>
        <v>4679</v>
      </c>
      <c r="H52" s="43"/>
      <c r="I52" s="61"/>
      <c r="J52" s="63">
        <f>SUM(G13:G50)+SUM(J13:J50)</f>
        <v>9410</v>
      </c>
    </row>
    <row r="53" spans="1:10" ht="36" customHeight="1" thickBot="1" x14ac:dyDescent="0.25">
      <c r="A53" s="3"/>
      <c r="B53" s="32"/>
      <c r="C53" s="32"/>
      <c r="D53" s="32"/>
      <c r="E53" s="102"/>
      <c r="F53" s="103"/>
      <c r="G53" s="104"/>
      <c r="H53" s="105"/>
      <c r="I53" s="112"/>
      <c r="J53" s="112"/>
    </row>
    <row r="54" spans="1:10" ht="45.75" thickBot="1" x14ac:dyDescent="0.25">
      <c r="A54" s="3"/>
      <c r="B54" s="13" t="s">
        <v>34</v>
      </c>
      <c r="C54" s="13" t="s">
        <v>35</v>
      </c>
      <c r="D54" s="13" t="s">
        <v>36</v>
      </c>
      <c r="E54" s="14" t="s">
        <v>122</v>
      </c>
      <c r="F54" s="15" t="s">
        <v>38</v>
      </c>
      <c r="G54" s="15" t="s">
        <v>39</v>
      </c>
      <c r="H54" s="106" t="s">
        <v>40</v>
      </c>
      <c r="I54" s="106" t="s">
        <v>41</v>
      </c>
      <c r="J54" s="106" t="s">
        <v>42</v>
      </c>
    </row>
    <row r="55" spans="1:10" x14ac:dyDescent="0.2">
      <c r="A55" s="3"/>
      <c r="B55" s="27"/>
      <c r="C55" s="29"/>
      <c r="D55" s="30"/>
      <c r="E55" s="31"/>
      <c r="F55" s="21"/>
      <c r="G55" s="107">
        <f t="shared" ref="G55:G63" si="2">+D55*F55</f>
        <v>0</v>
      </c>
      <c r="H55" s="23"/>
      <c r="I55" s="58">
        <f t="shared" ref="I55:I63" si="3">H55*D55</f>
        <v>0</v>
      </c>
      <c r="J55" s="59">
        <f>I55*'Grand Total 2022'!$E$22</f>
        <v>0</v>
      </c>
    </row>
    <row r="56" spans="1:10" x14ac:dyDescent="0.2">
      <c r="A56" s="3"/>
      <c r="B56" s="27"/>
      <c r="C56" s="29"/>
      <c r="D56" s="30"/>
      <c r="E56" s="31"/>
      <c r="F56" s="21"/>
      <c r="G56" s="107">
        <f t="shared" si="2"/>
        <v>0</v>
      </c>
      <c r="H56" s="25"/>
      <c r="I56" s="28">
        <f t="shared" si="3"/>
        <v>0</v>
      </c>
      <c r="J56" s="34">
        <f>I56*'Grand Total 2022'!$E$22</f>
        <v>0</v>
      </c>
    </row>
    <row r="57" spans="1:10" x14ac:dyDescent="0.2">
      <c r="A57" s="3"/>
      <c r="B57" s="27"/>
      <c r="C57" s="29"/>
      <c r="D57" s="30"/>
      <c r="E57" s="31"/>
      <c r="F57" s="21"/>
      <c r="G57" s="107">
        <f t="shared" si="2"/>
        <v>0</v>
      </c>
      <c r="H57" s="25"/>
      <c r="I57" s="28">
        <f t="shared" si="3"/>
        <v>0</v>
      </c>
      <c r="J57" s="34">
        <f>I57*'Grand Total 2022'!$E$22</f>
        <v>0</v>
      </c>
    </row>
    <row r="58" spans="1:10" x14ac:dyDescent="0.2">
      <c r="A58" s="3"/>
      <c r="B58" s="27"/>
      <c r="C58" s="29"/>
      <c r="D58" s="30"/>
      <c r="E58" s="108"/>
      <c r="F58" s="21"/>
      <c r="G58" s="107">
        <f t="shared" si="2"/>
        <v>0</v>
      </c>
      <c r="H58" s="25"/>
      <c r="I58" s="28">
        <f t="shared" si="3"/>
        <v>0</v>
      </c>
      <c r="J58" s="34">
        <f>I58*'Grand Total 2022'!$E$22</f>
        <v>0</v>
      </c>
    </row>
    <row r="59" spans="1:10" x14ac:dyDescent="0.2">
      <c r="A59" s="3"/>
      <c r="B59" s="109"/>
      <c r="C59" s="29"/>
      <c r="D59" s="30"/>
      <c r="E59" s="31"/>
      <c r="F59" s="21"/>
      <c r="G59" s="107">
        <f t="shared" si="2"/>
        <v>0</v>
      </c>
      <c r="H59" s="25"/>
      <c r="I59" s="28">
        <f t="shared" si="3"/>
        <v>0</v>
      </c>
      <c r="J59" s="34">
        <f>I59*'Grand Total 2022'!$E$22</f>
        <v>0</v>
      </c>
    </row>
    <row r="60" spans="1:10" x14ac:dyDescent="0.2">
      <c r="A60" s="3"/>
      <c r="B60" s="27"/>
      <c r="C60" s="29"/>
      <c r="D60" s="30"/>
      <c r="E60" s="31"/>
      <c r="F60" s="21"/>
      <c r="G60" s="107">
        <f t="shared" si="2"/>
        <v>0</v>
      </c>
      <c r="H60" s="25"/>
      <c r="I60" s="28">
        <f t="shared" si="3"/>
        <v>0</v>
      </c>
      <c r="J60" s="34">
        <f>I60*'Grand Total 2022'!$E$22</f>
        <v>0</v>
      </c>
    </row>
    <row r="61" spans="1:10" x14ac:dyDescent="0.2">
      <c r="A61" s="3"/>
      <c r="B61" s="27"/>
      <c r="C61" s="29"/>
      <c r="D61" s="30"/>
      <c r="E61" s="31"/>
      <c r="F61" s="21"/>
      <c r="G61" s="107">
        <f t="shared" si="2"/>
        <v>0</v>
      </c>
      <c r="H61" s="25"/>
      <c r="I61" s="28">
        <f t="shared" si="3"/>
        <v>0</v>
      </c>
      <c r="J61" s="34">
        <f>I61*'Grand Total 2022'!$E$22</f>
        <v>0</v>
      </c>
    </row>
    <row r="62" spans="1:10" x14ac:dyDescent="0.2">
      <c r="A62" s="3"/>
      <c r="B62" s="27"/>
      <c r="C62" s="29"/>
      <c r="D62" s="30"/>
      <c r="E62" s="31"/>
      <c r="F62" s="21"/>
      <c r="G62" s="107">
        <f t="shared" si="2"/>
        <v>0</v>
      </c>
      <c r="H62" s="25"/>
      <c r="I62" s="28">
        <f t="shared" si="3"/>
        <v>0</v>
      </c>
      <c r="J62" s="34">
        <f>I62*'Grand Total 2022'!$E$22</f>
        <v>0</v>
      </c>
    </row>
    <row r="63" spans="1:10" x14ac:dyDescent="0.2">
      <c r="A63" s="3"/>
      <c r="B63" s="27"/>
      <c r="C63" s="29"/>
      <c r="D63" s="30"/>
      <c r="E63" s="31"/>
      <c r="F63" s="21"/>
      <c r="G63" s="107">
        <f t="shared" si="2"/>
        <v>0</v>
      </c>
      <c r="H63" s="25"/>
      <c r="I63" s="28">
        <f t="shared" si="3"/>
        <v>0</v>
      </c>
      <c r="J63" s="34">
        <f>I63*'Grand Total 2022'!$E$22</f>
        <v>0</v>
      </c>
    </row>
    <row r="64" spans="1:10" ht="13.5" thickBot="1" x14ac:dyDescent="0.25">
      <c r="A64" s="3"/>
      <c r="B64" s="27"/>
      <c r="C64" s="29"/>
      <c r="D64" s="29"/>
      <c r="E64" s="113"/>
      <c r="F64" s="114"/>
      <c r="G64" s="115"/>
      <c r="H64" s="53"/>
      <c r="I64" s="28"/>
      <c r="J64" s="60"/>
    </row>
    <row r="65" spans="1:10" ht="13.5" thickBot="1" x14ac:dyDescent="0.25">
      <c r="A65" s="3"/>
      <c r="B65" s="54"/>
      <c r="C65" s="116"/>
      <c r="D65" s="116"/>
      <c r="E65" s="117" t="s">
        <v>123</v>
      </c>
      <c r="F65" s="118"/>
      <c r="G65" s="119"/>
      <c r="H65" s="120"/>
      <c r="I65" s="120"/>
      <c r="J65" s="121">
        <f>SUM(G55:G63)+SUM(J55:J63)</f>
        <v>0</v>
      </c>
    </row>
  </sheetData>
  <mergeCells count="6">
    <mergeCell ref="E6:G6"/>
    <mergeCell ref="E1:G1"/>
    <mergeCell ref="E2:G2"/>
    <mergeCell ref="E3:G3"/>
    <mergeCell ref="E4:G4"/>
    <mergeCell ref="E5:G5"/>
  </mergeCells>
  <pageMargins left="1.7319444444444401" right="0.74791666666666701" top="0.39374999999999999" bottom="0.39374999999999999" header="0.51180555555555496" footer="0.51180555555555496"/>
  <pageSetup scale="59" firstPageNumber="0" orientation="landscape" useFirstPageNumber="1"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61"/>
  <sheetViews>
    <sheetView topLeftCell="A33" zoomScale="130" zoomScaleNormal="130" workbookViewId="0">
      <selection activeCell="B29" sqref="B29"/>
    </sheetView>
  </sheetViews>
  <sheetFormatPr defaultColWidth="9" defaultRowHeight="12.75" x14ac:dyDescent="0.2"/>
  <cols>
    <col min="1" max="1" width="3.7109375" customWidth="1"/>
    <col min="2" max="2" width="17.28515625" customWidth="1"/>
    <col min="3" max="3" width="11.7109375" customWidth="1"/>
    <col min="4" max="4" width="6.7109375" customWidth="1"/>
    <col min="5" max="5" width="60.7109375" customWidth="1"/>
    <col min="6" max="7" width="17.140625" style="2" customWidth="1"/>
    <col min="8" max="8" width="10.7109375" customWidth="1"/>
    <col min="9" max="9" width="9.85546875" customWidth="1"/>
    <col min="10" max="10" width="15.7109375" customWidth="1"/>
    <col min="11" max="1013" width="11.42578125" customWidth="1"/>
  </cols>
  <sheetData>
    <row r="1" spans="1:11" x14ac:dyDescent="0.2">
      <c r="A1" s="3"/>
      <c r="B1" s="3"/>
      <c r="C1" s="3"/>
      <c r="D1" s="3"/>
      <c r="E1" s="195" t="str">
        <f>'Grand Total 2022'!D1</f>
        <v>Zalando Quotation sheet Template</v>
      </c>
      <c r="F1" s="195"/>
      <c r="G1" s="195"/>
      <c r="H1" s="3"/>
      <c r="I1" s="3"/>
      <c r="J1" s="3"/>
    </row>
    <row r="2" spans="1:11" ht="21" customHeight="1" x14ac:dyDescent="0.25">
      <c r="A2" s="3"/>
      <c r="B2" s="4"/>
      <c r="C2" s="4"/>
      <c r="D2" s="4"/>
      <c r="E2" s="192"/>
      <c r="F2" s="192"/>
      <c r="G2" s="192"/>
      <c r="H2" s="3"/>
      <c r="I2" s="3"/>
      <c r="J2" s="3"/>
    </row>
    <row r="3" spans="1:11" ht="12.75" customHeight="1" x14ac:dyDescent="0.2">
      <c r="A3" s="3"/>
      <c r="B3" s="3"/>
      <c r="C3" s="3"/>
      <c r="D3" s="3"/>
      <c r="E3" s="193" t="str">
        <f>'Grand Total 2022'!D3</f>
        <v>QUOTATION ZALANDO GF6 Verona Italy</v>
      </c>
      <c r="F3" s="193"/>
      <c r="G3" s="193"/>
      <c r="H3" s="3"/>
      <c r="I3" s="3"/>
      <c r="J3" s="3"/>
    </row>
    <row r="4" spans="1:11" ht="18" x14ac:dyDescent="0.25">
      <c r="A4" s="3"/>
      <c r="B4" s="7"/>
      <c r="C4" s="7"/>
      <c r="D4" s="7"/>
      <c r="E4" s="193"/>
      <c r="F4" s="193"/>
      <c r="G4" s="193"/>
      <c r="H4" s="3"/>
      <c r="I4" s="3"/>
      <c r="J4" s="3"/>
    </row>
    <row r="5" spans="1:11" x14ac:dyDescent="0.2">
      <c r="A5" s="3"/>
      <c r="B5" s="8"/>
      <c r="C5" s="8"/>
      <c r="D5" s="8"/>
      <c r="E5" s="193" t="str">
        <f>'Grand Total 2022'!D7</f>
        <v>Date: 29 12 2021 and  Rev. 14 03 2022</v>
      </c>
      <c r="F5" s="193"/>
      <c r="G5" s="193"/>
      <c r="H5" s="3"/>
      <c r="I5" s="3"/>
      <c r="J5" s="3"/>
    </row>
    <row r="6" spans="1:11" x14ac:dyDescent="0.2">
      <c r="A6" s="3"/>
      <c r="B6" s="8"/>
      <c r="C6" s="8"/>
      <c r="D6" s="8"/>
      <c r="E6" s="194"/>
      <c r="F6" s="194"/>
      <c r="G6" s="194"/>
      <c r="H6" s="3"/>
      <c r="I6" s="3"/>
      <c r="J6" s="3"/>
    </row>
    <row r="7" spans="1:11" x14ac:dyDescent="0.2">
      <c r="A7" s="3"/>
      <c r="B7" s="8"/>
      <c r="C7" s="8"/>
      <c r="D7" s="8"/>
      <c r="E7" s="10"/>
      <c r="F7" s="11"/>
      <c r="G7" s="11"/>
      <c r="H7" s="3"/>
      <c r="I7" s="3"/>
      <c r="J7" s="3"/>
    </row>
    <row r="8" spans="1:11" x14ac:dyDescent="0.2">
      <c r="A8" s="3"/>
      <c r="B8" s="8"/>
      <c r="C8" s="8"/>
      <c r="D8" s="8"/>
      <c r="E8" s="10"/>
      <c r="F8" s="11"/>
      <c r="G8" s="11"/>
      <c r="H8" s="3"/>
      <c r="I8" s="3"/>
      <c r="J8" s="3"/>
    </row>
    <row r="9" spans="1:11" x14ac:dyDescent="0.2">
      <c r="A9" s="3"/>
      <c r="B9" s="8"/>
      <c r="C9" s="8"/>
      <c r="D9" s="65" t="s">
        <v>27</v>
      </c>
      <c r="E9" s="3"/>
      <c r="F9" s="66" t="s">
        <v>28</v>
      </c>
      <c r="G9" s="11"/>
      <c r="H9" s="67" t="s">
        <v>29</v>
      </c>
      <c r="I9" s="3"/>
      <c r="J9" s="3"/>
    </row>
    <row r="10" spans="1:11" x14ac:dyDescent="0.2">
      <c r="A10" s="3"/>
      <c r="B10" s="8"/>
      <c r="C10" s="8"/>
      <c r="D10" s="68" t="s">
        <v>30</v>
      </c>
      <c r="E10" s="68"/>
      <c r="F10" s="69" t="s">
        <v>30</v>
      </c>
      <c r="G10" s="69"/>
      <c r="H10" s="70" t="s">
        <v>30</v>
      </c>
      <c r="I10" s="3"/>
      <c r="J10" s="3"/>
    </row>
    <row r="11" spans="1:11" x14ac:dyDescent="0.2">
      <c r="A11" s="3"/>
      <c r="B11" s="12"/>
      <c r="C11" s="12"/>
      <c r="D11" s="12" t="s">
        <v>31</v>
      </c>
      <c r="E11" s="12"/>
      <c r="F11" s="71" t="s">
        <v>31</v>
      </c>
      <c r="G11" s="66" t="s">
        <v>32</v>
      </c>
      <c r="H11" s="72" t="s">
        <v>31</v>
      </c>
      <c r="I11" s="65" t="s">
        <v>33</v>
      </c>
      <c r="J11" s="65" t="s">
        <v>33</v>
      </c>
    </row>
    <row r="12" spans="1:11" ht="36" customHeight="1" x14ac:dyDescent="0.2">
      <c r="A12" s="3"/>
      <c r="B12" s="13" t="s">
        <v>34</v>
      </c>
      <c r="C12" s="13" t="s">
        <v>35</v>
      </c>
      <c r="D12" s="13" t="s">
        <v>36</v>
      </c>
      <c r="E12" s="14" t="s">
        <v>124</v>
      </c>
      <c r="F12" s="15" t="s">
        <v>38</v>
      </c>
      <c r="G12" s="15" t="s">
        <v>39</v>
      </c>
      <c r="H12" s="16" t="s">
        <v>40</v>
      </c>
      <c r="I12" s="16" t="s">
        <v>41</v>
      </c>
      <c r="J12" s="16" t="s">
        <v>42</v>
      </c>
    </row>
    <row r="13" spans="1:11" x14ac:dyDescent="0.2">
      <c r="A13" s="3"/>
      <c r="B13" s="167" t="s">
        <v>125</v>
      </c>
      <c r="C13" s="168" t="s">
        <v>126</v>
      </c>
      <c r="D13" s="161"/>
      <c r="E13" s="169" t="s">
        <v>127</v>
      </c>
      <c r="F13" s="21"/>
      <c r="G13" s="22">
        <f t="shared" ref="G13:G48" si="0">+D13*F13</f>
        <v>0</v>
      </c>
      <c r="H13" s="23"/>
      <c r="I13" s="58">
        <f t="shared" ref="I13:I48" si="1">H13*D13</f>
        <v>0</v>
      </c>
      <c r="J13" s="59">
        <f>I13*'Grand Total 2022'!$E$22</f>
        <v>0</v>
      </c>
      <c r="K13" s="85" t="s">
        <v>46</v>
      </c>
    </row>
    <row r="14" spans="1:11" x14ac:dyDescent="0.2">
      <c r="A14" s="3"/>
      <c r="B14" s="167" t="s">
        <v>128</v>
      </c>
      <c r="C14" s="168" t="s">
        <v>126</v>
      </c>
      <c r="D14" s="161"/>
      <c r="E14" s="163" t="s">
        <v>129</v>
      </c>
      <c r="F14" s="21"/>
      <c r="G14" s="22">
        <f t="shared" si="0"/>
        <v>0</v>
      </c>
      <c r="H14" s="25"/>
      <c r="I14" s="28">
        <f t="shared" si="1"/>
        <v>0</v>
      </c>
      <c r="J14" s="34">
        <f>I14*'Grand Total 2022'!$E$22</f>
        <v>0</v>
      </c>
    </row>
    <row r="15" spans="1:11" x14ac:dyDescent="0.2">
      <c r="A15" s="3"/>
      <c r="B15" s="167" t="s">
        <v>130</v>
      </c>
      <c r="C15" s="168" t="s">
        <v>126</v>
      </c>
      <c r="D15" s="161"/>
      <c r="E15" s="162" t="s">
        <v>131</v>
      </c>
      <c r="F15" s="21"/>
      <c r="G15" s="22">
        <f t="shared" si="0"/>
        <v>0</v>
      </c>
      <c r="H15" s="25"/>
      <c r="I15" s="28">
        <f t="shared" si="1"/>
        <v>0</v>
      </c>
      <c r="J15" s="34">
        <f>I15*'Grand Total 2022'!$E$22</f>
        <v>0</v>
      </c>
    </row>
    <row r="16" spans="1:11" ht="26.25" customHeight="1" x14ac:dyDescent="0.2">
      <c r="A16" s="3"/>
      <c r="B16" s="167" t="s">
        <v>132</v>
      </c>
      <c r="C16" s="168" t="s">
        <v>126</v>
      </c>
      <c r="D16" s="161">
        <v>0</v>
      </c>
      <c r="E16" s="170" t="s">
        <v>133</v>
      </c>
      <c r="F16" s="21">
        <v>0</v>
      </c>
      <c r="G16" s="84">
        <f t="shared" si="0"/>
        <v>0</v>
      </c>
      <c r="H16" s="25">
        <v>8</v>
      </c>
      <c r="I16" s="26">
        <f t="shared" si="1"/>
        <v>0</v>
      </c>
      <c r="J16" s="88">
        <f>I16*'[1]Grand Total'!$E$22</f>
        <v>0</v>
      </c>
    </row>
    <row r="17" spans="1:10" x14ac:dyDescent="0.2">
      <c r="A17" s="3"/>
      <c r="B17" s="187" t="s">
        <v>208</v>
      </c>
      <c r="C17" s="185" t="s">
        <v>126</v>
      </c>
      <c r="D17" s="161">
        <v>4</v>
      </c>
      <c r="E17" s="183" t="s">
        <v>209</v>
      </c>
      <c r="F17" s="184">
        <v>979</v>
      </c>
      <c r="G17" s="186">
        <f t="shared" si="0"/>
        <v>3916</v>
      </c>
      <c r="H17" s="25">
        <v>4</v>
      </c>
      <c r="I17" s="28">
        <f t="shared" si="1"/>
        <v>16</v>
      </c>
      <c r="J17" s="34">
        <f>I17*'Grand Total 2022'!$E$22</f>
        <v>672</v>
      </c>
    </row>
    <row r="18" spans="1:10" x14ac:dyDescent="0.2">
      <c r="A18" s="3"/>
      <c r="B18" s="182" t="s">
        <v>205</v>
      </c>
      <c r="C18" s="185" t="s">
        <v>126</v>
      </c>
      <c r="D18" s="161">
        <v>4</v>
      </c>
      <c r="E18" s="183" t="s">
        <v>210</v>
      </c>
      <c r="F18" s="184">
        <v>580</v>
      </c>
      <c r="G18" s="186">
        <f t="shared" si="0"/>
        <v>2320</v>
      </c>
      <c r="H18" s="25">
        <v>3</v>
      </c>
      <c r="I18" s="28">
        <f t="shared" si="1"/>
        <v>12</v>
      </c>
      <c r="J18" s="34">
        <f>I18*'Grand Total 2022'!$E$22</f>
        <v>504</v>
      </c>
    </row>
    <row r="19" spans="1:10" x14ac:dyDescent="0.2">
      <c r="A19" s="3"/>
      <c r="B19" s="182" t="s">
        <v>204</v>
      </c>
      <c r="C19" s="185" t="s">
        <v>126</v>
      </c>
      <c r="D19" s="161">
        <v>3</v>
      </c>
      <c r="E19" s="183" t="s">
        <v>206</v>
      </c>
      <c r="F19" s="184">
        <v>1100</v>
      </c>
      <c r="G19" s="186">
        <f t="shared" si="0"/>
        <v>3300</v>
      </c>
      <c r="H19" s="25">
        <v>4</v>
      </c>
      <c r="I19" s="28">
        <f t="shared" si="1"/>
        <v>12</v>
      </c>
      <c r="J19" s="34">
        <f>I19*'Grand Total 2022'!$E$22</f>
        <v>504</v>
      </c>
    </row>
    <row r="20" spans="1:10" x14ac:dyDescent="0.2">
      <c r="A20" s="3"/>
      <c r="B20" s="182" t="s">
        <v>203</v>
      </c>
      <c r="C20" s="185" t="s">
        <v>126</v>
      </c>
      <c r="D20" s="161">
        <v>6</v>
      </c>
      <c r="E20" s="183" t="s">
        <v>207</v>
      </c>
      <c r="F20" s="184">
        <f>615*1.5</f>
        <v>922.5</v>
      </c>
      <c r="G20" s="186">
        <f t="shared" si="0"/>
        <v>5535</v>
      </c>
      <c r="H20" s="25">
        <v>4</v>
      </c>
      <c r="I20" s="28">
        <f t="shared" si="1"/>
        <v>24</v>
      </c>
      <c r="J20" s="34">
        <f>I20*'Grand Total 2022'!$E$22</f>
        <v>1008</v>
      </c>
    </row>
    <row r="21" spans="1:10" x14ac:dyDescent="0.2">
      <c r="A21" s="3"/>
      <c r="B21" s="182" t="s">
        <v>134</v>
      </c>
      <c r="C21" s="185" t="s">
        <v>126</v>
      </c>
      <c r="D21" s="161">
        <v>1</v>
      </c>
      <c r="E21" s="188" t="s">
        <v>217</v>
      </c>
      <c r="F21" s="184">
        <f>(1040*1.5)</f>
        <v>1560</v>
      </c>
      <c r="G21" s="186">
        <f t="shared" si="0"/>
        <v>1560</v>
      </c>
      <c r="H21" s="25">
        <v>8</v>
      </c>
      <c r="I21" s="28">
        <f t="shared" si="1"/>
        <v>8</v>
      </c>
      <c r="J21" s="34">
        <f>I21*'Grand Total 2022'!$E$22</f>
        <v>336</v>
      </c>
    </row>
    <row r="22" spans="1:10" x14ac:dyDescent="0.2">
      <c r="A22" s="3"/>
      <c r="B22" s="173" t="s">
        <v>193</v>
      </c>
      <c r="C22" s="168" t="s">
        <v>126</v>
      </c>
      <c r="D22" s="161">
        <v>21</v>
      </c>
      <c r="E22" s="172" t="s">
        <v>212</v>
      </c>
      <c r="F22" s="21">
        <v>145</v>
      </c>
      <c r="G22" s="22">
        <f t="shared" si="0"/>
        <v>3045</v>
      </c>
      <c r="H22" s="25">
        <v>2</v>
      </c>
      <c r="I22" s="28">
        <f t="shared" si="1"/>
        <v>42</v>
      </c>
      <c r="J22" s="34">
        <f>I22*'Grand Total 2022'!$E$22</f>
        <v>1764</v>
      </c>
    </row>
    <row r="23" spans="1:10" x14ac:dyDescent="0.2">
      <c r="A23" s="3"/>
      <c r="B23" s="173"/>
      <c r="C23" s="168" t="s">
        <v>211</v>
      </c>
      <c r="D23" s="161">
        <v>1</v>
      </c>
      <c r="E23" s="172" t="s">
        <v>195</v>
      </c>
      <c r="F23" s="21">
        <v>200</v>
      </c>
      <c r="G23" s="22">
        <f t="shared" ref="G23" si="2">+D23*F23</f>
        <v>200</v>
      </c>
      <c r="H23" s="25">
        <v>4</v>
      </c>
      <c r="I23" s="28">
        <f t="shared" ref="I23" si="3">H23*D23</f>
        <v>4</v>
      </c>
      <c r="J23" s="34">
        <f>I23*'Grand Total 2022'!$E$22</f>
        <v>168</v>
      </c>
    </row>
    <row r="24" spans="1:10" x14ac:dyDescent="0.2">
      <c r="A24" s="3"/>
      <c r="B24" s="173" t="s">
        <v>194</v>
      </c>
      <c r="C24" s="168" t="s">
        <v>135</v>
      </c>
      <c r="D24" s="161"/>
      <c r="E24" s="172" t="s">
        <v>136</v>
      </c>
      <c r="F24" s="21"/>
      <c r="G24" s="22">
        <f t="shared" si="0"/>
        <v>0</v>
      </c>
      <c r="H24" s="25"/>
      <c r="I24" s="28">
        <f t="shared" si="1"/>
        <v>0</v>
      </c>
      <c r="J24" s="34">
        <f>I24*'Grand Total 2022'!$E$22</f>
        <v>0</v>
      </c>
    </row>
    <row r="25" spans="1:10" x14ac:dyDescent="0.2">
      <c r="A25" s="3"/>
      <c r="B25" s="167"/>
      <c r="C25" s="168" t="s">
        <v>126</v>
      </c>
      <c r="D25" s="161"/>
      <c r="E25" s="172" t="s">
        <v>137</v>
      </c>
      <c r="F25" s="21"/>
      <c r="G25" s="22">
        <f t="shared" si="0"/>
        <v>0</v>
      </c>
      <c r="H25" s="25"/>
      <c r="I25" s="28">
        <f t="shared" si="1"/>
        <v>0</v>
      </c>
      <c r="J25" s="34">
        <f>I25*'Grand Total 2022'!$E$22</f>
        <v>0</v>
      </c>
    </row>
    <row r="26" spans="1:10" x14ac:dyDescent="0.2">
      <c r="A26" s="3"/>
      <c r="B26" s="182" t="s">
        <v>138</v>
      </c>
      <c r="C26" s="185" t="s">
        <v>126</v>
      </c>
      <c r="D26" s="161"/>
      <c r="E26" s="188" t="s">
        <v>139</v>
      </c>
      <c r="F26" s="21"/>
      <c r="G26" s="22">
        <f t="shared" si="0"/>
        <v>0</v>
      </c>
      <c r="H26" s="25"/>
      <c r="I26" s="28">
        <f t="shared" si="1"/>
        <v>0</v>
      </c>
      <c r="J26" s="34">
        <f>I26*'Grand Total 2022'!$E$22</f>
        <v>0</v>
      </c>
    </row>
    <row r="27" spans="1:10" ht="22.5" x14ac:dyDescent="0.2">
      <c r="B27" s="182" t="s">
        <v>196</v>
      </c>
      <c r="C27" s="185" t="s">
        <v>126</v>
      </c>
      <c r="D27" s="161">
        <v>5</v>
      </c>
      <c r="E27" s="189" t="s">
        <v>197</v>
      </c>
      <c r="F27" s="21">
        <v>949</v>
      </c>
      <c r="G27" s="84">
        <f t="shared" si="0"/>
        <v>4745</v>
      </c>
      <c r="H27" s="25">
        <v>4</v>
      </c>
      <c r="I27" s="26">
        <f t="shared" si="1"/>
        <v>20</v>
      </c>
      <c r="J27" s="88">
        <f>I27*'[1]Grand Total'!$E$22</f>
        <v>840</v>
      </c>
    </row>
    <row r="28" spans="1:10" x14ac:dyDescent="0.2">
      <c r="B28" s="182" t="s">
        <v>200</v>
      </c>
      <c r="C28" s="185" t="s">
        <v>198</v>
      </c>
      <c r="D28" s="161">
        <v>1</v>
      </c>
      <c r="E28" s="189" t="s">
        <v>199</v>
      </c>
      <c r="F28" s="21">
        <v>412</v>
      </c>
      <c r="G28" s="84">
        <f t="shared" ref="G28" si="4">+D28*F28</f>
        <v>412</v>
      </c>
      <c r="H28" s="25">
        <v>4</v>
      </c>
      <c r="I28" s="26">
        <f t="shared" ref="I28" si="5">H28*D28</f>
        <v>4</v>
      </c>
      <c r="J28" s="88">
        <f>I28*'[1]Grand Total'!$E$22</f>
        <v>168</v>
      </c>
    </row>
    <row r="29" spans="1:10" x14ac:dyDescent="0.2">
      <c r="A29" s="3"/>
      <c r="B29" s="167" t="s">
        <v>140</v>
      </c>
      <c r="C29" s="168" t="s">
        <v>141</v>
      </c>
      <c r="D29" s="161">
        <v>6</v>
      </c>
      <c r="E29" s="172" t="s">
        <v>142</v>
      </c>
      <c r="F29" s="21">
        <v>350</v>
      </c>
      <c r="G29" s="22">
        <v>4</v>
      </c>
      <c r="H29" s="25">
        <v>2</v>
      </c>
      <c r="I29" s="28">
        <f t="shared" si="1"/>
        <v>12</v>
      </c>
      <c r="J29" s="34">
        <f>I29*'Grand Total 2022'!$E$22</f>
        <v>504</v>
      </c>
    </row>
    <row r="30" spans="1:10" x14ac:dyDescent="0.2">
      <c r="A30" s="3"/>
      <c r="B30" s="167"/>
      <c r="C30" s="168"/>
      <c r="D30" s="161"/>
      <c r="E30" s="174" t="s">
        <v>143</v>
      </c>
      <c r="F30" s="21"/>
      <c r="G30" s="22">
        <f t="shared" si="0"/>
        <v>0</v>
      </c>
      <c r="H30" s="25"/>
      <c r="I30" s="28">
        <f t="shared" si="1"/>
        <v>0</v>
      </c>
      <c r="J30" s="34">
        <f>I30*'Grand Total 2022'!$E$22</f>
        <v>0</v>
      </c>
    </row>
    <row r="31" spans="1:10" ht="78.75" x14ac:dyDescent="0.2">
      <c r="B31" s="167" t="s">
        <v>144</v>
      </c>
      <c r="C31" s="168" t="s">
        <v>141</v>
      </c>
      <c r="D31" s="161">
        <v>0</v>
      </c>
      <c r="E31" s="170" t="s">
        <v>145</v>
      </c>
      <c r="F31" s="21">
        <v>0</v>
      </c>
      <c r="G31" s="84">
        <f t="shared" si="0"/>
        <v>0</v>
      </c>
      <c r="H31" s="25">
        <v>1</v>
      </c>
      <c r="I31" s="26">
        <f t="shared" si="1"/>
        <v>0</v>
      </c>
      <c r="J31" s="88">
        <f>I31*'[1]Grand Total'!$E$22</f>
        <v>0</v>
      </c>
    </row>
    <row r="32" spans="1:10" ht="51" customHeight="1" x14ac:dyDescent="0.2">
      <c r="B32" s="167" t="s">
        <v>146</v>
      </c>
      <c r="C32" s="168" t="s">
        <v>141</v>
      </c>
      <c r="D32" s="161">
        <v>0</v>
      </c>
      <c r="E32" s="170" t="s">
        <v>147</v>
      </c>
      <c r="F32" s="21">
        <v>880</v>
      </c>
      <c r="G32" s="84">
        <f t="shared" si="0"/>
        <v>0</v>
      </c>
      <c r="H32" s="25">
        <v>1</v>
      </c>
      <c r="I32" s="26">
        <f t="shared" si="1"/>
        <v>0</v>
      </c>
      <c r="J32" s="88">
        <f>I32*'[1]Grand Total'!$E$22</f>
        <v>0</v>
      </c>
    </row>
    <row r="33" spans="1:10" x14ac:dyDescent="0.2">
      <c r="B33" s="167" t="s">
        <v>148</v>
      </c>
      <c r="C33" s="168" t="s">
        <v>141</v>
      </c>
      <c r="D33" s="161">
        <v>0</v>
      </c>
      <c r="E33" s="162" t="s">
        <v>149</v>
      </c>
      <c r="F33" s="21">
        <v>240</v>
      </c>
      <c r="G33" s="84">
        <f t="shared" si="0"/>
        <v>0</v>
      </c>
      <c r="H33" s="25">
        <v>1</v>
      </c>
      <c r="I33" s="26">
        <f t="shared" si="1"/>
        <v>0</v>
      </c>
      <c r="J33" s="88">
        <f>I33*'[1]Grand Total'!$E$22</f>
        <v>0</v>
      </c>
    </row>
    <row r="34" spans="1:10" x14ac:dyDescent="0.2">
      <c r="B34" s="167" t="s">
        <v>150</v>
      </c>
      <c r="C34" s="168" t="s">
        <v>141</v>
      </c>
      <c r="D34" s="161">
        <v>0</v>
      </c>
      <c r="E34" s="162" t="s">
        <v>151</v>
      </c>
      <c r="F34" s="21">
        <v>200</v>
      </c>
      <c r="G34" s="84">
        <f t="shared" si="0"/>
        <v>0</v>
      </c>
      <c r="H34" s="25">
        <v>1</v>
      </c>
      <c r="I34" s="26">
        <f t="shared" si="1"/>
        <v>0</v>
      </c>
      <c r="J34" s="88">
        <f>I34*'[1]Grand Total'!$E$22</f>
        <v>0</v>
      </c>
    </row>
    <row r="35" spans="1:10" x14ac:dyDescent="0.2">
      <c r="B35" s="167" t="s">
        <v>152</v>
      </c>
      <c r="C35" s="168" t="s">
        <v>141</v>
      </c>
      <c r="D35" s="161">
        <v>1</v>
      </c>
      <c r="E35" s="162" t="s">
        <v>153</v>
      </c>
      <c r="F35" s="21">
        <v>1150</v>
      </c>
      <c r="G35" s="84">
        <f t="shared" si="0"/>
        <v>1150</v>
      </c>
      <c r="H35" s="25">
        <v>1</v>
      </c>
      <c r="I35" s="26">
        <f t="shared" si="1"/>
        <v>1</v>
      </c>
      <c r="J35" s="88">
        <f>I35*'[1]Grand Total'!$E$22</f>
        <v>42</v>
      </c>
    </row>
    <row r="36" spans="1:10" x14ac:dyDescent="0.2">
      <c r="B36" s="167" t="s">
        <v>154</v>
      </c>
      <c r="C36" s="168" t="s">
        <v>141</v>
      </c>
      <c r="D36" s="161">
        <v>1</v>
      </c>
      <c r="E36" s="162" t="s">
        <v>155</v>
      </c>
      <c r="F36" s="21">
        <v>125</v>
      </c>
      <c r="G36" s="84">
        <f t="shared" si="0"/>
        <v>125</v>
      </c>
      <c r="H36" s="25">
        <v>1</v>
      </c>
      <c r="I36" s="26">
        <f t="shared" si="1"/>
        <v>1</v>
      </c>
      <c r="J36" s="88">
        <f>I36*'[1]Grand Total'!$E$22</f>
        <v>42</v>
      </c>
    </row>
    <row r="37" spans="1:10" x14ac:dyDescent="0.2">
      <c r="B37" s="167" t="s">
        <v>156</v>
      </c>
      <c r="C37" s="168" t="s">
        <v>141</v>
      </c>
      <c r="D37" s="161">
        <v>21</v>
      </c>
      <c r="E37" s="162" t="s">
        <v>157</v>
      </c>
      <c r="F37" s="21">
        <v>70</v>
      </c>
      <c r="G37" s="84">
        <f t="shared" si="0"/>
        <v>1470</v>
      </c>
      <c r="H37" s="25">
        <v>1.5</v>
      </c>
      <c r="I37" s="26">
        <f t="shared" si="1"/>
        <v>31.5</v>
      </c>
      <c r="J37" s="88">
        <f>I37*'[1]Grand Total'!$E$22</f>
        <v>1323</v>
      </c>
    </row>
    <row r="38" spans="1:10" x14ac:dyDescent="0.2">
      <c r="B38" s="167" t="s">
        <v>158</v>
      </c>
      <c r="C38" s="168" t="s">
        <v>141</v>
      </c>
      <c r="D38" s="161">
        <f>D36</f>
        <v>1</v>
      </c>
      <c r="E38" s="162" t="s">
        <v>159</v>
      </c>
      <c r="F38" s="21">
        <v>20</v>
      </c>
      <c r="G38" s="84">
        <f t="shared" si="0"/>
        <v>20</v>
      </c>
      <c r="H38" s="25">
        <v>1</v>
      </c>
      <c r="I38" s="26">
        <f t="shared" si="1"/>
        <v>1</v>
      </c>
      <c r="J38" s="88">
        <f>I38*'[1]Grand Total'!$E$22</f>
        <v>42</v>
      </c>
    </row>
    <row r="39" spans="1:10" x14ac:dyDescent="0.2">
      <c r="B39" s="167" t="s">
        <v>160</v>
      </c>
      <c r="C39" s="168" t="s">
        <v>141</v>
      </c>
      <c r="D39" s="161">
        <v>6</v>
      </c>
      <c r="E39" s="162" t="s">
        <v>161</v>
      </c>
      <c r="F39" s="21">
        <v>70</v>
      </c>
      <c r="G39" s="84">
        <f t="shared" si="0"/>
        <v>420</v>
      </c>
      <c r="H39" s="25">
        <v>1.5</v>
      </c>
      <c r="I39" s="26">
        <f t="shared" si="1"/>
        <v>9</v>
      </c>
      <c r="J39" s="88">
        <f>I39*'[1]Grand Total'!$E$22</f>
        <v>378</v>
      </c>
    </row>
    <row r="40" spans="1:10" ht="22.5" x14ac:dyDescent="0.2">
      <c r="A40" s="3"/>
      <c r="B40" s="167"/>
      <c r="C40" s="168"/>
      <c r="D40" s="161"/>
      <c r="E40" s="163" t="s">
        <v>162</v>
      </c>
      <c r="F40" s="21"/>
      <c r="G40" s="22">
        <f t="shared" si="0"/>
        <v>0</v>
      </c>
      <c r="H40" s="25"/>
      <c r="I40" s="28">
        <f t="shared" si="1"/>
        <v>0</v>
      </c>
      <c r="J40" s="34">
        <f>I40*'Grand Total 2022'!$E$22</f>
        <v>0</v>
      </c>
    </row>
    <row r="41" spans="1:10" x14ac:dyDescent="0.2">
      <c r="A41" s="3"/>
      <c r="B41" s="167" t="s">
        <v>163</v>
      </c>
      <c r="C41" s="168" t="s">
        <v>141</v>
      </c>
      <c r="D41" s="161">
        <v>6</v>
      </c>
      <c r="E41" s="172" t="s">
        <v>164</v>
      </c>
      <c r="F41" s="21">
        <v>250</v>
      </c>
      <c r="G41" s="22">
        <f t="shared" si="0"/>
        <v>1500</v>
      </c>
      <c r="H41" s="25">
        <v>1</v>
      </c>
      <c r="I41" s="28">
        <f t="shared" si="1"/>
        <v>6</v>
      </c>
      <c r="J41" s="34">
        <f>I41*'Grand Total 2022'!$E$22</f>
        <v>252</v>
      </c>
    </row>
    <row r="42" spans="1:10" x14ac:dyDescent="0.2">
      <c r="A42" s="3"/>
      <c r="B42" s="171" t="s">
        <v>113</v>
      </c>
      <c r="C42" s="175" t="s">
        <v>114</v>
      </c>
      <c r="D42" s="176">
        <v>1</v>
      </c>
      <c r="E42" s="177" t="s">
        <v>165</v>
      </c>
      <c r="F42" s="21"/>
      <c r="G42" s="22">
        <f t="shared" si="0"/>
        <v>0</v>
      </c>
      <c r="H42" s="25">
        <v>30</v>
      </c>
      <c r="I42" s="28">
        <f t="shared" si="1"/>
        <v>30</v>
      </c>
      <c r="J42" s="34">
        <f>I42*'Grand Total 2022'!$E$22</f>
        <v>1260</v>
      </c>
    </row>
    <row r="43" spans="1:10" x14ac:dyDescent="0.2">
      <c r="A43" s="3"/>
      <c r="B43" s="77" t="s">
        <v>113</v>
      </c>
      <c r="C43" s="87" t="s">
        <v>114</v>
      </c>
      <c r="D43" s="81">
        <v>1</v>
      </c>
      <c r="E43" s="31" t="s">
        <v>116</v>
      </c>
      <c r="F43" s="21"/>
      <c r="G43" s="22">
        <f t="shared" si="0"/>
        <v>0</v>
      </c>
      <c r="H43" s="25">
        <v>16</v>
      </c>
      <c r="I43" s="28">
        <f t="shared" si="1"/>
        <v>16</v>
      </c>
      <c r="J43" s="34">
        <f>I43*'Grand Total 2022'!$E$22</f>
        <v>672</v>
      </c>
    </row>
    <row r="44" spans="1:10" x14ac:dyDescent="0.2">
      <c r="A44" s="3"/>
      <c r="B44" s="77" t="s">
        <v>113</v>
      </c>
      <c r="C44" s="87" t="s">
        <v>114</v>
      </c>
      <c r="D44" s="81">
        <v>0</v>
      </c>
      <c r="E44" s="31" t="s">
        <v>117</v>
      </c>
      <c r="F44" s="21"/>
      <c r="G44" s="22">
        <f t="shared" si="0"/>
        <v>0</v>
      </c>
      <c r="H44" s="25">
        <v>10</v>
      </c>
      <c r="I44" s="28">
        <f t="shared" si="1"/>
        <v>0</v>
      </c>
      <c r="J44" s="34">
        <f>I44*'Grand Total 2022'!$E$22</f>
        <v>0</v>
      </c>
    </row>
    <row r="45" spans="1:10" x14ac:dyDescent="0.2">
      <c r="A45" s="3"/>
      <c r="B45" s="77"/>
      <c r="C45" s="87"/>
      <c r="D45" s="81">
        <v>1</v>
      </c>
      <c r="E45" s="31" t="s">
        <v>118</v>
      </c>
      <c r="F45" s="21"/>
      <c r="G45" s="22">
        <f t="shared" si="0"/>
        <v>0</v>
      </c>
      <c r="H45" s="25">
        <v>16</v>
      </c>
      <c r="I45" s="28">
        <f t="shared" si="1"/>
        <v>16</v>
      </c>
      <c r="J45" s="34">
        <f>I45*'Grand Total 2022'!$E$22</f>
        <v>672</v>
      </c>
    </row>
    <row r="46" spans="1:10" x14ac:dyDescent="0.2">
      <c r="A46" s="3"/>
      <c r="B46" s="27"/>
      <c r="C46" s="29"/>
      <c r="D46" s="30"/>
      <c r="E46" s="31"/>
      <c r="F46" s="21"/>
      <c r="G46" s="22">
        <f t="shared" si="0"/>
        <v>0</v>
      </c>
      <c r="H46" s="25"/>
      <c r="I46" s="28">
        <f t="shared" si="1"/>
        <v>0</v>
      </c>
      <c r="J46" s="34">
        <f>I46*'Grand Total 2022'!$E$22</f>
        <v>0</v>
      </c>
    </row>
    <row r="47" spans="1:10" x14ac:dyDescent="0.2">
      <c r="A47" s="3"/>
      <c r="B47" s="27"/>
      <c r="C47" s="29"/>
      <c r="D47" s="30"/>
      <c r="E47" s="31"/>
      <c r="F47" s="21"/>
      <c r="G47" s="22">
        <v>0</v>
      </c>
      <c r="H47" s="25"/>
      <c r="I47" s="28">
        <f t="shared" si="1"/>
        <v>0</v>
      </c>
      <c r="J47" s="34">
        <f>I47*'Grand Total 2022'!$E$22</f>
        <v>0</v>
      </c>
    </row>
    <row r="48" spans="1:10" x14ac:dyDescent="0.2">
      <c r="A48" s="3"/>
      <c r="B48" s="27"/>
      <c r="C48" s="29"/>
      <c r="D48" s="30"/>
      <c r="E48" s="31"/>
      <c r="F48" s="21"/>
      <c r="G48" s="22">
        <f t="shared" si="0"/>
        <v>0</v>
      </c>
      <c r="H48" s="25"/>
      <c r="I48" s="28">
        <f t="shared" si="1"/>
        <v>0</v>
      </c>
      <c r="J48" s="34">
        <f>I48*'Grand Total 2022'!$E$22</f>
        <v>0</v>
      </c>
    </row>
    <row r="49" spans="1:10" x14ac:dyDescent="0.2">
      <c r="A49" s="3"/>
      <c r="B49" s="27"/>
      <c r="C49" s="32"/>
      <c r="D49" s="33"/>
      <c r="E49" s="36" t="s">
        <v>166</v>
      </c>
      <c r="F49" s="22"/>
      <c r="G49" s="34"/>
      <c r="H49" s="35"/>
      <c r="I49" s="28"/>
      <c r="J49" s="28"/>
    </row>
    <row r="50" spans="1:10" x14ac:dyDescent="0.2">
      <c r="A50" s="3"/>
      <c r="B50" s="17"/>
      <c r="C50" s="18"/>
      <c r="D50" s="18"/>
      <c r="E50" s="36" t="s">
        <v>120</v>
      </c>
      <c r="F50" s="37"/>
      <c r="G50" s="38"/>
      <c r="H50" s="35"/>
      <c r="I50" s="28"/>
      <c r="J50" s="60"/>
    </row>
    <row r="51" spans="1:10" x14ac:dyDescent="0.2">
      <c r="A51" s="3"/>
      <c r="B51" s="39"/>
      <c r="C51" s="39"/>
      <c r="D51" s="39"/>
      <c r="E51" s="40" t="s">
        <v>167</v>
      </c>
      <c r="F51" s="41"/>
      <c r="G51" s="42"/>
      <c r="H51" s="43"/>
      <c r="I51" s="61"/>
      <c r="J51" s="62">
        <f>SUM(G13:G48)+SUM(J13:J48)</f>
        <v>40873</v>
      </c>
    </row>
    <row r="52" spans="1:10" s="1" customFormat="1" x14ac:dyDescent="0.2">
      <c r="A52" s="44"/>
      <c r="B52" s="45"/>
      <c r="C52" s="45"/>
      <c r="D52" s="45"/>
      <c r="E52" s="46"/>
      <c r="F52" s="47"/>
      <c r="G52" s="48"/>
      <c r="H52" s="49"/>
      <c r="I52" s="51"/>
      <c r="J52" s="51"/>
    </row>
    <row r="53" spans="1:10" ht="36" customHeight="1" x14ac:dyDescent="0.2">
      <c r="A53" s="3"/>
      <c r="B53" s="13" t="s">
        <v>34</v>
      </c>
      <c r="C53" s="13" t="s">
        <v>35</v>
      </c>
      <c r="D53" s="13" t="s">
        <v>36</v>
      </c>
      <c r="E53" s="14" t="s">
        <v>168</v>
      </c>
      <c r="F53" s="15" t="s">
        <v>38</v>
      </c>
      <c r="G53" s="15" t="s">
        <v>39</v>
      </c>
      <c r="H53" s="16" t="s">
        <v>40</v>
      </c>
      <c r="I53" s="16" t="s">
        <v>41</v>
      </c>
      <c r="J53" s="16" t="s">
        <v>42</v>
      </c>
    </row>
    <row r="54" spans="1:10" x14ac:dyDescent="0.2">
      <c r="A54" s="3"/>
      <c r="B54" s="79"/>
      <c r="C54" s="78"/>
      <c r="D54" s="75">
        <v>0</v>
      </c>
      <c r="E54" s="83"/>
      <c r="F54" s="50">
        <v>0</v>
      </c>
      <c r="G54" s="84">
        <f t="shared" ref="G54:G59" si="6">+D54*F54</f>
        <v>0</v>
      </c>
      <c r="H54" s="25">
        <v>0</v>
      </c>
      <c r="I54" s="28">
        <f t="shared" ref="I54:I59" si="7">H54*D54</f>
        <v>0</v>
      </c>
      <c r="J54" s="34">
        <f>I54*'Grand Total 2022'!$E$22</f>
        <v>0</v>
      </c>
    </row>
    <row r="55" spans="1:10" x14ac:dyDescent="0.2">
      <c r="A55" s="3"/>
      <c r="B55" s="79"/>
      <c r="C55" s="78"/>
      <c r="D55" s="75">
        <v>0</v>
      </c>
      <c r="E55" s="83"/>
      <c r="F55" s="50">
        <v>0</v>
      </c>
      <c r="G55" s="84">
        <f t="shared" si="6"/>
        <v>0</v>
      </c>
      <c r="H55" s="25">
        <v>0</v>
      </c>
      <c r="I55" s="28">
        <f t="shared" si="7"/>
        <v>0</v>
      </c>
      <c r="J55" s="34">
        <f>I55*'Grand Total 2022'!$E$22</f>
        <v>0</v>
      </c>
    </row>
    <row r="56" spans="1:10" x14ac:dyDescent="0.2">
      <c r="A56" s="3"/>
      <c r="B56" s="79"/>
      <c r="C56" s="78"/>
      <c r="D56" s="75">
        <v>0</v>
      </c>
      <c r="E56" s="83"/>
      <c r="F56" s="50">
        <v>0</v>
      </c>
      <c r="G56" s="84">
        <f t="shared" si="6"/>
        <v>0</v>
      </c>
      <c r="H56" s="25">
        <v>0</v>
      </c>
      <c r="I56" s="28">
        <f t="shared" si="7"/>
        <v>0</v>
      </c>
      <c r="J56" s="34">
        <f>I56*'Grand Total 2022'!$E$22</f>
        <v>0</v>
      </c>
    </row>
    <row r="57" spans="1:10" x14ac:dyDescent="0.2">
      <c r="A57" s="3"/>
      <c r="B57" s="79"/>
      <c r="C57" s="78"/>
      <c r="D57" s="75">
        <v>0</v>
      </c>
      <c r="E57" s="83"/>
      <c r="F57" s="50">
        <v>0</v>
      </c>
      <c r="G57" s="84">
        <f t="shared" si="6"/>
        <v>0</v>
      </c>
      <c r="H57" s="25">
        <v>0</v>
      </c>
      <c r="I57" s="28">
        <f t="shared" si="7"/>
        <v>0</v>
      </c>
      <c r="J57" s="34">
        <f>I57*'Grand Total 2022'!$E$22</f>
        <v>0</v>
      </c>
    </row>
    <row r="58" spans="1:10" x14ac:dyDescent="0.2">
      <c r="A58" s="3"/>
      <c r="B58" s="17"/>
      <c r="C58" s="18"/>
      <c r="D58" s="19"/>
      <c r="E58" s="24"/>
      <c r="F58" s="50"/>
      <c r="G58" s="22">
        <f t="shared" si="6"/>
        <v>0</v>
      </c>
      <c r="H58" s="25"/>
      <c r="I58" s="28">
        <f t="shared" si="7"/>
        <v>0</v>
      </c>
      <c r="J58" s="34">
        <f>I58*'Grand Total 2022'!$E$22</f>
        <v>0</v>
      </c>
    </row>
    <row r="59" spans="1:10" x14ac:dyDescent="0.2">
      <c r="A59" s="3"/>
      <c r="B59" s="17"/>
      <c r="C59" s="18"/>
      <c r="D59" s="19"/>
      <c r="E59" s="24"/>
      <c r="F59" s="50"/>
      <c r="G59" s="22">
        <f t="shared" si="6"/>
        <v>0</v>
      </c>
      <c r="H59" s="25"/>
      <c r="I59" s="28">
        <f t="shared" si="7"/>
        <v>0</v>
      </c>
      <c r="J59" s="34">
        <f>I59*'Grand Total 2022'!$E$22</f>
        <v>0</v>
      </c>
    </row>
    <row r="60" spans="1:10" x14ac:dyDescent="0.2">
      <c r="A60" s="3"/>
      <c r="B60" s="28"/>
      <c r="C60" s="51"/>
      <c r="D60" s="28"/>
      <c r="E60" s="52"/>
      <c r="F60" s="34"/>
      <c r="G60" s="22"/>
      <c r="H60" s="53"/>
      <c r="I60" s="28"/>
      <c r="J60" s="34"/>
    </row>
    <row r="61" spans="1:10" x14ac:dyDescent="0.2">
      <c r="A61" s="3"/>
      <c r="B61" s="54"/>
      <c r="C61" s="55"/>
      <c r="D61" s="54"/>
      <c r="E61" s="56" t="s">
        <v>169</v>
      </c>
      <c r="F61" s="57"/>
      <c r="G61" s="42"/>
      <c r="H61" s="43"/>
      <c r="I61" s="61"/>
      <c r="J61" s="63">
        <f>SUM(G54:G59)+SUM(J54:J59)</f>
        <v>0</v>
      </c>
    </row>
  </sheetData>
  <mergeCells count="6">
    <mergeCell ref="E6:G6"/>
    <mergeCell ref="E1:G1"/>
    <mergeCell ref="E2:G2"/>
    <mergeCell ref="E3:G3"/>
    <mergeCell ref="E4:G4"/>
    <mergeCell ref="E5:G5"/>
  </mergeCells>
  <pageMargins left="1.53541666666667" right="0.74791666666666701" top="0.39374999999999999" bottom="0.39374999999999999" header="0.51180555555555496" footer="0.51180555555555496"/>
  <pageSetup paperSize="9" scale="56" firstPageNumber="0" orientation="landscape" useFirstPageNumber="1"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K50"/>
  <sheetViews>
    <sheetView topLeftCell="A12" zoomScale="115" zoomScaleNormal="115" workbookViewId="0">
      <selection activeCell="E18" sqref="E18"/>
    </sheetView>
  </sheetViews>
  <sheetFormatPr defaultColWidth="9" defaultRowHeight="12.75" x14ac:dyDescent="0.2"/>
  <cols>
    <col min="1" max="1" width="3.7109375" customWidth="1"/>
    <col min="2" max="3" width="11.7109375" customWidth="1"/>
    <col min="4" max="4" width="6.7109375" customWidth="1"/>
    <col min="5" max="5" width="64.5703125" customWidth="1"/>
    <col min="6" max="7" width="17.140625" style="2" customWidth="1"/>
    <col min="8" max="8" width="10.7109375" customWidth="1"/>
    <col min="9" max="9" width="9.85546875" customWidth="1"/>
    <col min="10" max="10" width="15.7109375" customWidth="1"/>
    <col min="11" max="1012" width="11.42578125" customWidth="1"/>
  </cols>
  <sheetData>
    <row r="1" spans="1:11" x14ac:dyDescent="0.2">
      <c r="A1" s="3"/>
      <c r="B1" s="3"/>
      <c r="C1" s="3"/>
      <c r="D1" s="3"/>
      <c r="E1" s="195" t="str">
        <f>'Grand Total 2022'!D1</f>
        <v>Zalando Quotation sheet Template</v>
      </c>
      <c r="F1" s="195"/>
      <c r="G1" s="195"/>
      <c r="H1" s="3"/>
      <c r="I1" s="3"/>
      <c r="J1" s="3"/>
    </row>
    <row r="2" spans="1:11" ht="21" customHeight="1" x14ac:dyDescent="0.25">
      <c r="A2" s="3"/>
      <c r="B2" s="4"/>
      <c r="C2" s="4"/>
      <c r="D2" s="4"/>
      <c r="E2" s="192"/>
      <c r="F2" s="192"/>
      <c r="G2" s="192"/>
      <c r="H2" s="3"/>
      <c r="I2" s="3"/>
      <c r="J2" s="3"/>
    </row>
    <row r="3" spans="1:11" ht="12.75" customHeight="1" x14ac:dyDescent="0.2">
      <c r="A3" s="3"/>
      <c r="B3" s="3"/>
      <c r="C3" s="3"/>
      <c r="D3" s="3"/>
      <c r="E3" s="193" t="str">
        <f>'Grand Total 2022'!D3</f>
        <v>QUOTATION ZALANDO GF6 Verona Italy</v>
      </c>
      <c r="F3" s="193"/>
      <c r="G3" s="193"/>
      <c r="H3" s="3"/>
      <c r="I3" s="3"/>
      <c r="J3" s="3"/>
    </row>
    <row r="4" spans="1:11" ht="18" x14ac:dyDescent="0.25">
      <c r="A4" s="3"/>
      <c r="B4" s="7"/>
      <c r="C4" s="7"/>
      <c r="D4" s="7"/>
      <c r="E4" s="193"/>
      <c r="F4" s="193"/>
      <c r="G4" s="193"/>
      <c r="H4" s="3"/>
      <c r="I4" s="3"/>
      <c r="J4" s="3"/>
    </row>
    <row r="5" spans="1:11" x14ac:dyDescent="0.2">
      <c r="A5" s="3"/>
      <c r="B5" s="8"/>
      <c r="C5" s="8"/>
      <c r="D5" s="8"/>
      <c r="E5" s="193" t="str">
        <f>'Grand Total 2022'!D7</f>
        <v>Date: 29 12 2021 and  Rev. 14 03 2022</v>
      </c>
      <c r="F5" s="193"/>
      <c r="G5" s="193"/>
      <c r="H5" s="3"/>
      <c r="I5" s="3"/>
      <c r="J5" s="3"/>
    </row>
    <row r="6" spans="1:11" x14ac:dyDescent="0.2">
      <c r="A6" s="3"/>
      <c r="B6" s="8"/>
      <c r="C6" s="8"/>
      <c r="D6" s="8"/>
      <c r="E6" s="194"/>
      <c r="F6" s="194"/>
      <c r="G6" s="194"/>
      <c r="H6" s="3"/>
      <c r="I6" s="3"/>
      <c r="J6" s="3"/>
    </row>
    <row r="7" spans="1:11" x14ac:dyDescent="0.2">
      <c r="A7" s="3"/>
      <c r="B7" s="8"/>
      <c r="C7" s="8"/>
      <c r="D7" s="8"/>
      <c r="E7" s="10"/>
      <c r="F7" s="11"/>
      <c r="G7" s="11"/>
      <c r="H7" s="3"/>
      <c r="I7" s="3"/>
      <c r="J7" s="3"/>
    </row>
    <row r="8" spans="1:11" x14ac:dyDescent="0.2">
      <c r="A8" s="3"/>
      <c r="B8" s="8"/>
      <c r="C8" s="8"/>
      <c r="D8" s="8"/>
      <c r="E8" s="64"/>
      <c r="F8" s="11"/>
      <c r="G8" s="11"/>
      <c r="H8" s="3"/>
      <c r="I8" s="3"/>
      <c r="J8" s="3"/>
    </row>
    <row r="9" spans="1:11" x14ac:dyDescent="0.2">
      <c r="A9" s="3"/>
      <c r="B9" s="8"/>
      <c r="C9" s="8"/>
      <c r="D9" s="8"/>
      <c r="E9" s="10"/>
      <c r="F9" s="11"/>
      <c r="G9" s="11"/>
      <c r="H9" s="3"/>
      <c r="I9" s="3"/>
      <c r="J9" s="3"/>
    </row>
    <row r="10" spans="1:11" x14ac:dyDescent="0.2">
      <c r="A10" s="3"/>
      <c r="B10" s="8"/>
      <c r="C10" s="8"/>
      <c r="D10" s="65" t="s">
        <v>27</v>
      </c>
      <c r="E10" s="3"/>
      <c r="F10" s="66" t="s">
        <v>28</v>
      </c>
      <c r="G10" s="11"/>
      <c r="H10" s="67" t="s">
        <v>29</v>
      </c>
      <c r="I10" s="3"/>
      <c r="J10" s="3"/>
    </row>
    <row r="11" spans="1:11" x14ac:dyDescent="0.2">
      <c r="A11" s="3"/>
      <c r="B11" s="8"/>
      <c r="C11" s="8"/>
      <c r="D11" s="68" t="s">
        <v>30</v>
      </c>
      <c r="E11" s="68"/>
      <c r="F11" s="69" t="s">
        <v>30</v>
      </c>
      <c r="G11" s="69"/>
      <c r="H11" s="70" t="s">
        <v>30</v>
      </c>
      <c r="I11" s="3"/>
      <c r="J11" s="3"/>
    </row>
    <row r="12" spans="1:11" x14ac:dyDescent="0.2">
      <c r="A12" s="3"/>
      <c r="B12" s="12"/>
      <c r="C12" s="12"/>
      <c r="D12" s="12" t="s">
        <v>31</v>
      </c>
      <c r="E12" s="12"/>
      <c r="F12" s="71" t="s">
        <v>31</v>
      </c>
      <c r="G12" s="66" t="s">
        <v>32</v>
      </c>
      <c r="H12" s="72" t="s">
        <v>31</v>
      </c>
      <c r="I12" s="65" t="s">
        <v>33</v>
      </c>
      <c r="J12" s="65" t="s">
        <v>33</v>
      </c>
    </row>
    <row r="13" spans="1:11" ht="36" customHeight="1" x14ac:dyDescent="0.2">
      <c r="A13" s="3"/>
      <c r="B13" s="13" t="s">
        <v>34</v>
      </c>
      <c r="C13" s="13" t="s">
        <v>35</v>
      </c>
      <c r="D13" s="13" t="s">
        <v>36</v>
      </c>
      <c r="E13" s="14" t="s">
        <v>170</v>
      </c>
      <c r="F13" s="15" t="s">
        <v>38</v>
      </c>
      <c r="G13" s="15" t="s">
        <v>39</v>
      </c>
      <c r="H13" s="16" t="s">
        <v>40</v>
      </c>
      <c r="I13" s="16" t="s">
        <v>41</v>
      </c>
      <c r="J13" s="16" t="s">
        <v>42</v>
      </c>
    </row>
    <row r="14" spans="1:11" x14ac:dyDescent="0.2">
      <c r="A14" s="3"/>
      <c r="B14" s="73" t="s">
        <v>188</v>
      </c>
      <c r="C14" s="74" t="s">
        <v>135</v>
      </c>
      <c r="D14" s="75">
        <v>13</v>
      </c>
      <c r="E14" s="20" t="s">
        <v>171</v>
      </c>
      <c r="F14" s="165">
        <v>287</v>
      </c>
      <c r="G14" s="22">
        <f t="shared" ref="G14:G34" si="0">+D14*F14</f>
        <v>3731</v>
      </c>
      <c r="H14" s="166">
        <v>2.5</v>
      </c>
      <c r="I14" s="58">
        <f t="shared" ref="I14:I33" si="1">H14*D14</f>
        <v>32.5</v>
      </c>
      <c r="J14" s="59">
        <f>I14*'Grand Total 2022'!$E$22</f>
        <v>1365</v>
      </c>
      <c r="K14" s="85" t="s">
        <v>46</v>
      </c>
    </row>
    <row r="15" spans="1:11" x14ac:dyDescent="0.2">
      <c r="A15" s="3"/>
      <c r="B15" s="73" t="s">
        <v>172</v>
      </c>
      <c r="C15" s="74" t="s">
        <v>135</v>
      </c>
      <c r="D15" s="75">
        <v>0</v>
      </c>
      <c r="E15" s="24" t="s">
        <v>173</v>
      </c>
      <c r="F15" s="165">
        <v>430</v>
      </c>
      <c r="G15" s="22">
        <f t="shared" si="0"/>
        <v>0</v>
      </c>
      <c r="H15" s="166">
        <v>2</v>
      </c>
      <c r="I15" s="28">
        <f t="shared" si="1"/>
        <v>0</v>
      </c>
      <c r="J15" s="34">
        <f>I15*'Grand Total 2022'!$E$22</f>
        <v>0</v>
      </c>
    </row>
    <row r="16" spans="1:11" x14ac:dyDescent="0.2">
      <c r="A16" s="3"/>
      <c r="B16" s="164" t="s">
        <v>191</v>
      </c>
      <c r="C16" s="74" t="s">
        <v>135</v>
      </c>
      <c r="D16" s="75">
        <v>13</v>
      </c>
      <c r="E16" s="163" t="s">
        <v>192</v>
      </c>
      <c r="F16" s="165">
        <v>96</v>
      </c>
      <c r="G16" s="22">
        <f t="shared" si="0"/>
        <v>1248</v>
      </c>
      <c r="H16" s="166">
        <v>0.5</v>
      </c>
      <c r="I16" s="28">
        <f t="shared" si="1"/>
        <v>6.5</v>
      </c>
      <c r="J16" s="34">
        <f>I16*'Grand Total 2022'!$E$22</f>
        <v>273</v>
      </c>
    </row>
    <row r="17" spans="1:10" x14ac:dyDescent="0.2">
      <c r="A17" s="3"/>
      <c r="B17" s="73" t="s">
        <v>172</v>
      </c>
      <c r="C17" s="74" t="s">
        <v>135</v>
      </c>
      <c r="D17" s="75">
        <v>18</v>
      </c>
      <c r="E17" s="26" t="s">
        <v>174</v>
      </c>
      <c r="F17" s="165">
        <v>541.6</v>
      </c>
      <c r="G17" s="22">
        <f t="shared" si="0"/>
        <v>9748.8000000000011</v>
      </c>
      <c r="H17" s="166">
        <v>4</v>
      </c>
      <c r="I17" s="28">
        <f t="shared" si="1"/>
        <v>72</v>
      </c>
      <c r="J17" s="34">
        <f>I17*'Grand Total 2022'!$E$22</f>
        <v>3024</v>
      </c>
    </row>
    <row r="18" spans="1:10" x14ac:dyDescent="0.2">
      <c r="A18" s="3"/>
      <c r="B18" s="77"/>
      <c r="C18" s="78"/>
      <c r="D18" s="75">
        <v>5</v>
      </c>
      <c r="E18" s="26" t="s">
        <v>175</v>
      </c>
      <c r="F18" s="165">
        <v>105</v>
      </c>
      <c r="G18" s="22">
        <f t="shared" si="0"/>
        <v>525</v>
      </c>
      <c r="H18" s="166">
        <v>2</v>
      </c>
      <c r="I18" s="28">
        <f t="shared" si="1"/>
        <v>10</v>
      </c>
      <c r="J18" s="34">
        <f>I18*'Grand Total 2022'!$E$22</f>
        <v>420</v>
      </c>
    </row>
    <row r="19" spans="1:10" x14ac:dyDescent="0.2">
      <c r="A19" s="3"/>
      <c r="B19" s="79"/>
      <c r="C19" s="78"/>
      <c r="D19" s="75">
        <v>5</v>
      </c>
      <c r="E19" s="26" t="s">
        <v>176</v>
      </c>
      <c r="F19" s="165">
        <v>40</v>
      </c>
      <c r="G19" s="22">
        <f t="shared" si="0"/>
        <v>200</v>
      </c>
      <c r="H19" s="166">
        <v>2</v>
      </c>
      <c r="I19" s="28">
        <f t="shared" si="1"/>
        <v>10</v>
      </c>
      <c r="J19" s="34">
        <f>I19*'Grand Total 2022'!$E$22</f>
        <v>420</v>
      </c>
    </row>
    <row r="20" spans="1:10" x14ac:dyDescent="0.2">
      <c r="A20" s="3"/>
      <c r="B20" s="79"/>
      <c r="C20" s="78"/>
      <c r="D20" s="75">
        <v>0</v>
      </c>
      <c r="E20" s="26" t="s">
        <v>177</v>
      </c>
      <c r="F20" s="165">
        <v>65</v>
      </c>
      <c r="G20" s="22">
        <f t="shared" si="0"/>
        <v>0</v>
      </c>
      <c r="H20" s="166">
        <v>1</v>
      </c>
      <c r="I20" s="28">
        <f t="shared" si="1"/>
        <v>0</v>
      </c>
      <c r="J20" s="34">
        <f>I20*'Grand Total 2022'!$E$22</f>
        <v>0</v>
      </c>
    </row>
    <row r="21" spans="1:10" x14ac:dyDescent="0.2">
      <c r="A21" s="3"/>
      <c r="B21" s="79"/>
      <c r="C21" s="78"/>
      <c r="D21" s="75">
        <v>0</v>
      </c>
      <c r="E21" s="162" t="s">
        <v>190</v>
      </c>
      <c r="F21" s="165">
        <v>159</v>
      </c>
      <c r="G21" s="22">
        <f t="shared" si="0"/>
        <v>0</v>
      </c>
      <c r="H21" s="166">
        <v>1</v>
      </c>
      <c r="I21" s="28">
        <f t="shared" si="1"/>
        <v>0</v>
      </c>
      <c r="J21" s="34">
        <f>I21*'Grand Total 2022'!$E$22</f>
        <v>0</v>
      </c>
    </row>
    <row r="22" spans="1:10" x14ac:dyDescent="0.2">
      <c r="A22" s="3"/>
      <c r="B22" s="73" t="s">
        <v>178</v>
      </c>
      <c r="C22" s="74" t="s">
        <v>135</v>
      </c>
      <c r="D22" s="75">
        <v>1</v>
      </c>
      <c r="E22" s="172" t="s">
        <v>213</v>
      </c>
      <c r="F22" s="165">
        <v>584.5</v>
      </c>
      <c r="G22" s="22">
        <f t="shared" si="0"/>
        <v>584.5</v>
      </c>
      <c r="H22" s="166">
        <v>3</v>
      </c>
      <c r="I22" s="28">
        <f t="shared" si="1"/>
        <v>3</v>
      </c>
      <c r="J22" s="34">
        <f>I22*'Grand Total 2022'!$E$22</f>
        <v>126</v>
      </c>
    </row>
    <row r="23" spans="1:10" x14ac:dyDescent="0.2">
      <c r="A23" s="3"/>
      <c r="B23" s="73" t="s">
        <v>179</v>
      </c>
      <c r="C23" s="74" t="s">
        <v>135</v>
      </c>
      <c r="D23" s="75">
        <v>16</v>
      </c>
      <c r="E23" s="172" t="s">
        <v>214</v>
      </c>
      <c r="F23" s="165">
        <v>389.6</v>
      </c>
      <c r="G23" s="22">
        <f t="shared" si="0"/>
        <v>6233.6</v>
      </c>
      <c r="H23" s="166">
        <v>3</v>
      </c>
      <c r="I23" s="28">
        <f t="shared" si="1"/>
        <v>48</v>
      </c>
      <c r="J23" s="34">
        <f>I23*'Grand Total 2022'!$E$22</f>
        <v>2016</v>
      </c>
    </row>
    <row r="24" spans="1:10" x14ac:dyDescent="0.2">
      <c r="A24" s="3"/>
      <c r="B24" s="73" t="s">
        <v>189</v>
      </c>
      <c r="C24" s="74" t="s">
        <v>135</v>
      </c>
      <c r="D24" s="161">
        <v>2</v>
      </c>
      <c r="E24" s="172" t="s">
        <v>215</v>
      </c>
      <c r="F24" s="165">
        <v>438.4</v>
      </c>
      <c r="G24" s="22">
        <f t="shared" ref="G24" si="2">+D24*F24</f>
        <v>876.8</v>
      </c>
      <c r="H24" s="166">
        <v>6</v>
      </c>
      <c r="I24" s="28">
        <f t="shared" si="1"/>
        <v>12</v>
      </c>
      <c r="J24" s="34">
        <f>I24*'Grand Total 2022'!$E$22</f>
        <v>504</v>
      </c>
    </row>
    <row r="25" spans="1:10" x14ac:dyDescent="0.2">
      <c r="A25" s="3"/>
      <c r="B25" s="73" t="s">
        <v>180</v>
      </c>
      <c r="C25" s="74" t="s">
        <v>135</v>
      </c>
      <c r="D25" s="75">
        <v>17</v>
      </c>
      <c r="E25" s="172" t="s">
        <v>216</v>
      </c>
      <c r="F25" s="165">
        <v>120</v>
      </c>
      <c r="G25" s="22">
        <f t="shared" si="0"/>
        <v>2040</v>
      </c>
      <c r="H25" s="166">
        <v>1.5</v>
      </c>
      <c r="I25" s="28">
        <f t="shared" si="1"/>
        <v>25.5</v>
      </c>
      <c r="J25" s="34">
        <f>I25*'Grand Total 2022'!$E$22</f>
        <v>1071</v>
      </c>
    </row>
    <row r="26" spans="1:10" x14ac:dyDescent="0.2">
      <c r="A26" s="3"/>
      <c r="B26" s="79"/>
      <c r="C26" s="78"/>
      <c r="D26" s="75">
        <v>1</v>
      </c>
      <c r="E26" s="28" t="s">
        <v>181</v>
      </c>
      <c r="F26" s="165">
        <v>0</v>
      </c>
      <c r="G26" s="22">
        <f t="shared" si="0"/>
        <v>0</v>
      </c>
      <c r="H26" s="166">
        <v>0</v>
      </c>
      <c r="I26" s="28">
        <f t="shared" si="1"/>
        <v>0</v>
      </c>
      <c r="J26" s="34">
        <f>I26*'Grand Total 2022'!$E$22</f>
        <v>0</v>
      </c>
    </row>
    <row r="27" spans="1:10" x14ac:dyDescent="0.2">
      <c r="A27" s="3"/>
      <c r="B27" s="79"/>
      <c r="C27" s="78"/>
      <c r="D27" s="75">
        <v>1</v>
      </c>
      <c r="E27" s="28" t="s">
        <v>182</v>
      </c>
      <c r="F27" s="165">
        <v>0</v>
      </c>
      <c r="G27" s="22">
        <f t="shared" si="0"/>
        <v>0</v>
      </c>
      <c r="H27" s="166">
        <v>0</v>
      </c>
      <c r="I27" s="28">
        <f t="shared" si="1"/>
        <v>0</v>
      </c>
      <c r="J27" s="34">
        <f>I27*'Grand Total 2022'!$E$22</f>
        <v>0</v>
      </c>
    </row>
    <row r="28" spans="1:10" x14ac:dyDescent="0.2">
      <c r="A28" s="3"/>
      <c r="B28" s="17"/>
      <c r="C28" s="18"/>
      <c r="D28" s="75">
        <f>D25</f>
        <v>17</v>
      </c>
      <c r="E28" s="80" t="s">
        <v>183</v>
      </c>
      <c r="F28" s="165">
        <v>48</v>
      </c>
      <c r="G28" s="22">
        <f t="shared" si="0"/>
        <v>816</v>
      </c>
      <c r="H28" s="166">
        <v>0.5</v>
      </c>
      <c r="I28" s="28">
        <f t="shared" si="1"/>
        <v>8.5</v>
      </c>
      <c r="J28" s="34">
        <f>I28*'Grand Total 2022'!$E$22</f>
        <v>357</v>
      </c>
    </row>
    <row r="29" spans="1:10" x14ac:dyDescent="0.2">
      <c r="A29" s="3"/>
      <c r="B29" s="17"/>
      <c r="C29" s="18"/>
      <c r="D29" s="19"/>
      <c r="E29" s="28"/>
      <c r="F29" s="21"/>
      <c r="G29" s="22">
        <f t="shared" si="0"/>
        <v>0</v>
      </c>
      <c r="H29" s="25">
        <v>0</v>
      </c>
      <c r="I29" s="28">
        <f t="shared" si="1"/>
        <v>0</v>
      </c>
      <c r="J29" s="34">
        <f>I29*'Grand Total 2022'!$E$22</f>
        <v>0</v>
      </c>
    </row>
    <row r="30" spans="1:10" x14ac:dyDescent="0.2">
      <c r="A30" s="3"/>
      <c r="B30" s="17"/>
      <c r="C30" s="18"/>
      <c r="D30" s="19"/>
      <c r="E30" s="28"/>
      <c r="F30" s="21"/>
      <c r="G30" s="22">
        <f t="shared" si="0"/>
        <v>0</v>
      </c>
      <c r="H30" s="25">
        <v>0</v>
      </c>
      <c r="I30" s="28">
        <f t="shared" si="1"/>
        <v>0</v>
      </c>
      <c r="J30" s="34">
        <f>I30*'Grand Total 2022'!$E$22</f>
        <v>0</v>
      </c>
    </row>
    <row r="31" spans="1:10" x14ac:dyDescent="0.2">
      <c r="A31" s="3"/>
      <c r="B31" s="27" t="s">
        <v>113</v>
      </c>
      <c r="C31" s="29" t="s">
        <v>114</v>
      </c>
      <c r="D31" s="81">
        <v>17</v>
      </c>
      <c r="E31" s="31" t="s">
        <v>184</v>
      </c>
      <c r="F31" s="21"/>
      <c r="G31" s="22">
        <f t="shared" si="0"/>
        <v>0</v>
      </c>
      <c r="H31" s="25">
        <v>2</v>
      </c>
      <c r="I31" s="28">
        <f t="shared" si="1"/>
        <v>34</v>
      </c>
      <c r="J31" s="34">
        <f>I31*'Grand Total 2022'!$E$22</f>
        <v>1428</v>
      </c>
    </row>
    <row r="32" spans="1:10" x14ac:dyDescent="0.2">
      <c r="A32" s="3"/>
      <c r="B32" s="27" t="s">
        <v>113</v>
      </c>
      <c r="C32" s="29" t="s">
        <v>114</v>
      </c>
      <c r="D32" s="81">
        <v>17</v>
      </c>
      <c r="E32" s="31" t="s">
        <v>116</v>
      </c>
      <c r="F32" s="21"/>
      <c r="G32" s="22">
        <f t="shared" si="0"/>
        <v>0</v>
      </c>
      <c r="H32" s="25">
        <v>1</v>
      </c>
      <c r="I32" s="28">
        <f t="shared" si="1"/>
        <v>17</v>
      </c>
      <c r="J32" s="34">
        <f>I32*'Grand Total 2022'!$E$22</f>
        <v>714</v>
      </c>
    </row>
    <row r="33" spans="1:10" x14ac:dyDescent="0.2">
      <c r="A33" s="3"/>
      <c r="B33" s="27" t="s">
        <v>113</v>
      </c>
      <c r="C33" s="29" t="s">
        <v>114</v>
      </c>
      <c r="D33" s="81">
        <v>17</v>
      </c>
      <c r="E33" s="31" t="s">
        <v>117</v>
      </c>
      <c r="F33" s="21"/>
      <c r="G33" s="22">
        <f t="shared" si="0"/>
        <v>0</v>
      </c>
      <c r="H33" s="25">
        <v>1</v>
      </c>
      <c r="I33" s="28">
        <f t="shared" si="1"/>
        <v>17</v>
      </c>
      <c r="J33" s="34">
        <f>I33*'Grand Total 2022'!$E$22</f>
        <v>714</v>
      </c>
    </row>
    <row r="34" spans="1:10" x14ac:dyDescent="0.2">
      <c r="A34" s="3"/>
      <c r="B34" s="27"/>
      <c r="C34" s="29"/>
      <c r="D34" s="81">
        <v>1</v>
      </c>
      <c r="E34" s="31" t="s">
        <v>118</v>
      </c>
      <c r="F34" s="21"/>
      <c r="G34" s="22">
        <f t="shared" si="0"/>
        <v>0</v>
      </c>
      <c r="H34" s="25">
        <v>38</v>
      </c>
      <c r="I34" s="28">
        <v>20</v>
      </c>
      <c r="J34" s="34">
        <f>I34*'Grand Total 2022'!$E$22</f>
        <v>840</v>
      </c>
    </row>
    <row r="35" spans="1:10" x14ac:dyDescent="0.2">
      <c r="A35" s="3"/>
      <c r="B35" s="27"/>
      <c r="C35" s="29"/>
      <c r="D35" s="30"/>
      <c r="E35" s="31"/>
      <c r="F35" s="21"/>
      <c r="G35" s="22"/>
      <c r="H35" s="25"/>
      <c r="I35" s="28"/>
      <c r="J35" s="34"/>
    </row>
    <row r="36" spans="1:10" x14ac:dyDescent="0.2">
      <c r="A36" s="3"/>
      <c r="B36" s="27"/>
      <c r="C36" s="29"/>
      <c r="D36" s="30"/>
      <c r="E36" s="31"/>
      <c r="F36" s="21"/>
      <c r="G36" s="22"/>
      <c r="H36" s="25"/>
      <c r="I36" s="28"/>
      <c r="J36" s="34"/>
    </row>
    <row r="37" spans="1:10" x14ac:dyDescent="0.2">
      <c r="A37" s="3"/>
      <c r="B37" s="27"/>
      <c r="C37" s="29"/>
      <c r="D37" s="30"/>
      <c r="E37" s="31"/>
      <c r="F37" s="21"/>
      <c r="G37" s="22"/>
      <c r="H37" s="25"/>
      <c r="I37" s="28"/>
      <c r="J37" s="34"/>
    </row>
    <row r="38" spans="1:10" x14ac:dyDescent="0.2">
      <c r="A38" s="3"/>
      <c r="B38" s="27"/>
      <c r="C38" s="32"/>
      <c r="D38" s="33"/>
      <c r="E38" s="82" t="s">
        <v>119</v>
      </c>
      <c r="F38" s="22"/>
      <c r="G38" s="34"/>
      <c r="H38" s="35"/>
      <c r="I38" s="28"/>
      <c r="J38" s="28"/>
    </row>
    <row r="39" spans="1:10" x14ac:dyDescent="0.2">
      <c r="A39" s="3"/>
      <c r="B39" s="17"/>
      <c r="C39" s="18"/>
      <c r="D39" s="18"/>
      <c r="E39" s="36" t="s">
        <v>120</v>
      </c>
      <c r="F39" s="37"/>
      <c r="G39" s="38"/>
      <c r="H39" s="35"/>
      <c r="I39" s="28"/>
      <c r="J39" s="60"/>
    </row>
    <row r="40" spans="1:10" x14ac:dyDescent="0.2">
      <c r="A40" s="3"/>
      <c r="B40" s="39"/>
      <c r="C40" s="39"/>
      <c r="D40" s="39"/>
      <c r="E40" s="40" t="s">
        <v>167</v>
      </c>
      <c r="F40" s="41"/>
      <c r="G40" s="42"/>
      <c r="H40" s="43"/>
      <c r="I40" s="61"/>
      <c r="J40" s="62">
        <f>SUM(G14:G37)+SUM(J14:J37)</f>
        <v>39275.699999999997</v>
      </c>
    </row>
    <row r="41" spans="1:10" s="1" customFormat="1" x14ac:dyDescent="0.2">
      <c r="A41" s="44"/>
      <c r="B41" s="45"/>
      <c r="C41" s="45"/>
      <c r="D41" s="45"/>
      <c r="E41" s="46"/>
      <c r="F41" s="47"/>
      <c r="G41" s="48"/>
      <c r="H41" s="49"/>
      <c r="I41" s="51"/>
      <c r="J41" s="51"/>
    </row>
    <row r="42" spans="1:10" ht="36" customHeight="1" x14ac:dyDescent="0.2">
      <c r="A42" s="3"/>
      <c r="B42" s="13" t="s">
        <v>34</v>
      </c>
      <c r="C42" s="13" t="s">
        <v>35</v>
      </c>
      <c r="D42" s="13" t="s">
        <v>36</v>
      </c>
      <c r="E42" s="14" t="s">
        <v>185</v>
      </c>
      <c r="F42" s="15" t="s">
        <v>38</v>
      </c>
      <c r="G42" s="15" t="s">
        <v>39</v>
      </c>
      <c r="H42" s="16" t="s">
        <v>40</v>
      </c>
      <c r="I42" s="16" t="s">
        <v>41</v>
      </c>
      <c r="J42" s="16" t="s">
        <v>42</v>
      </c>
    </row>
    <row r="43" spans="1:10" x14ac:dyDescent="0.2">
      <c r="A43" s="3"/>
      <c r="B43" s="17"/>
      <c r="C43" s="18"/>
      <c r="D43" s="75"/>
      <c r="E43" s="83"/>
      <c r="F43" s="50"/>
      <c r="G43" s="84">
        <f t="shared" ref="G43:G48" si="3">+D43*F43</f>
        <v>0</v>
      </c>
      <c r="H43" s="25">
        <v>0</v>
      </c>
      <c r="I43" s="28">
        <f t="shared" ref="I43:I48" si="4">H43*D43</f>
        <v>0</v>
      </c>
      <c r="J43" s="34">
        <f>I43*'Grand Total 2022'!$E$22</f>
        <v>0</v>
      </c>
    </row>
    <row r="44" spans="1:10" x14ac:dyDescent="0.2">
      <c r="A44" s="3"/>
      <c r="B44" s="17"/>
      <c r="C44" s="18"/>
      <c r="D44" s="75"/>
      <c r="E44" s="83"/>
      <c r="F44" s="50"/>
      <c r="G44" s="84">
        <f t="shared" si="3"/>
        <v>0</v>
      </c>
      <c r="H44" s="25">
        <v>0</v>
      </c>
      <c r="I44" s="28">
        <f t="shared" si="4"/>
        <v>0</v>
      </c>
      <c r="J44" s="34">
        <f>I44*'Grand Total 2022'!$E$22</f>
        <v>0</v>
      </c>
    </row>
    <row r="45" spans="1:10" x14ac:dyDescent="0.2">
      <c r="A45" s="3"/>
      <c r="B45" s="17"/>
      <c r="C45" s="18"/>
      <c r="D45" s="19"/>
      <c r="E45" s="24"/>
      <c r="F45" s="50"/>
      <c r="G45" s="22">
        <f t="shared" si="3"/>
        <v>0</v>
      </c>
      <c r="H45" s="25">
        <v>0</v>
      </c>
      <c r="I45" s="28">
        <f t="shared" si="4"/>
        <v>0</v>
      </c>
      <c r="J45" s="34">
        <f>I45*'Grand Total 2022'!$E$22</f>
        <v>0</v>
      </c>
    </row>
    <row r="46" spans="1:10" x14ac:dyDescent="0.2">
      <c r="A46" s="3"/>
      <c r="B46" s="17"/>
      <c r="C46" s="18"/>
      <c r="D46" s="19"/>
      <c r="E46" s="24"/>
      <c r="F46" s="50"/>
      <c r="G46" s="22">
        <f t="shared" si="3"/>
        <v>0</v>
      </c>
      <c r="H46" s="25">
        <v>0</v>
      </c>
      <c r="I46" s="28">
        <f t="shared" si="4"/>
        <v>0</v>
      </c>
      <c r="J46" s="34">
        <f>I46*'Grand Total 2022'!$E$22</f>
        <v>0</v>
      </c>
    </row>
    <row r="47" spans="1:10" x14ac:dyDescent="0.2">
      <c r="A47" s="3"/>
      <c r="B47" s="17"/>
      <c r="C47" s="18"/>
      <c r="D47" s="19"/>
      <c r="E47" s="24"/>
      <c r="F47" s="50"/>
      <c r="G47" s="22">
        <f t="shared" si="3"/>
        <v>0</v>
      </c>
      <c r="H47" s="25">
        <v>0</v>
      </c>
      <c r="I47" s="28">
        <f t="shared" si="4"/>
        <v>0</v>
      </c>
      <c r="J47" s="34">
        <f>I47*'Grand Total 2022'!$E$22</f>
        <v>0</v>
      </c>
    </row>
    <row r="48" spans="1:10" x14ac:dyDescent="0.2">
      <c r="A48" s="3"/>
      <c r="B48" s="17"/>
      <c r="C48" s="18"/>
      <c r="D48" s="19"/>
      <c r="E48" s="31"/>
      <c r="F48" s="50"/>
      <c r="G48" s="22">
        <f t="shared" si="3"/>
        <v>0</v>
      </c>
      <c r="H48" s="25">
        <v>0</v>
      </c>
      <c r="I48" s="28">
        <f t="shared" si="4"/>
        <v>0</v>
      </c>
      <c r="J48" s="34">
        <f>I48*'Grand Total 2022'!$E$22</f>
        <v>0</v>
      </c>
    </row>
    <row r="49" spans="1:10" x14ac:dyDescent="0.2">
      <c r="A49" s="3"/>
      <c r="B49" s="28"/>
      <c r="C49" s="51"/>
      <c r="D49" s="28"/>
      <c r="E49" s="52"/>
      <c r="F49" s="34"/>
      <c r="G49" s="22"/>
      <c r="H49" s="53"/>
      <c r="I49" s="28"/>
      <c r="J49" s="34"/>
    </row>
    <row r="50" spans="1:10" x14ac:dyDescent="0.2">
      <c r="A50" s="3"/>
      <c r="B50" s="54"/>
      <c r="C50" s="55"/>
      <c r="D50" s="54"/>
      <c r="E50" s="56" t="s">
        <v>169</v>
      </c>
      <c r="F50" s="57"/>
      <c r="G50" s="42"/>
      <c r="H50" s="43"/>
      <c r="I50" s="61"/>
      <c r="J50" s="63">
        <f>SUM(G43:G48)+SUM(J43:J48)</f>
        <v>0</v>
      </c>
    </row>
  </sheetData>
  <mergeCells count="6">
    <mergeCell ref="E6:G6"/>
    <mergeCell ref="E1:G1"/>
    <mergeCell ref="E2:G2"/>
    <mergeCell ref="E3:G3"/>
    <mergeCell ref="E4:G4"/>
    <mergeCell ref="E5:G5"/>
  </mergeCells>
  <pageMargins left="1.53541666666667" right="0.74791666666666701" top="0.39374999999999999" bottom="0.39374999999999999" header="0.51180555555555496" footer="0.51180555555555496"/>
  <pageSetup paperSize="9" scale="67" firstPageNumber="0" orientation="landscape" useFirstPageNumber="1"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J46"/>
  <sheetViews>
    <sheetView workbookViewId="0">
      <selection activeCell="O27" sqref="O27"/>
    </sheetView>
  </sheetViews>
  <sheetFormatPr defaultColWidth="9" defaultRowHeight="12.75" x14ac:dyDescent="0.2"/>
  <cols>
    <col min="1" max="1" width="3.7109375" customWidth="1"/>
    <col min="2" max="3" width="11.7109375" customWidth="1"/>
    <col min="4" max="4" width="6.7109375" customWidth="1"/>
    <col min="5" max="5" width="60.7109375" customWidth="1"/>
    <col min="6" max="7" width="17.140625" style="2" customWidth="1"/>
    <col min="8" max="8" width="10.7109375" customWidth="1"/>
    <col min="9" max="9" width="9.140625" customWidth="1"/>
    <col min="10" max="10" width="15.7109375" customWidth="1"/>
    <col min="11" max="1025" width="11.42578125" customWidth="1"/>
  </cols>
  <sheetData>
    <row r="1" spans="1:10" x14ac:dyDescent="0.2">
      <c r="A1" s="3"/>
      <c r="B1" s="3"/>
      <c r="C1" s="3"/>
      <c r="D1" s="3"/>
      <c r="E1" s="195" t="str">
        <f>'Grand Total 2022'!D1</f>
        <v>Zalando Quotation sheet Template</v>
      </c>
      <c r="F1" s="195"/>
      <c r="G1" s="195"/>
      <c r="H1" s="3"/>
      <c r="I1" s="3"/>
      <c r="J1" s="3"/>
    </row>
    <row r="2" spans="1:10" ht="21" customHeight="1" x14ac:dyDescent="0.25">
      <c r="A2" s="3"/>
      <c r="B2" s="4"/>
      <c r="C2" s="4"/>
      <c r="D2" s="4"/>
      <c r="E2" s="192"/>
      <c r="F2" s="192"/>
      <c r="G2" s="192"/>
      <c r="H2" s="3"/>
      <c r="I2" s="3"/>
      <c r="J2" s="3"/>
    </row>
    <row r="3" spans="1:10" ht="12.75" customHeight="1" x14ac:dyDescent="0.2">
      <c r="A3" s="3"/>
      <c r="B3" s="3"/>
      <c r="C3" s="3"/>
      <c r="D3" s="3"/>
      <c r="E3" s="193" t="str">
        <f>'Grand Total 2022'!D3</f>
        <v>QUOTATION ZALANDO GF6 Verona Italy</v>
      </c>
      <c r="F3" s="193"/>
      <c r="G3" s="193"/>
      <c r="H3" s="3"/>
      <c r="I3" s="3"/>
      <c r="J3" s="3"/>
    </row>
    <row r="4" spans="1:10" ht="18" x14ac:dyDescent="0.25">
      <c r="A4" s="3"/>
      <c r="B4" s="7"/>
      <c r="C4" s="7"/>
      <c r="D4" s="7"/>
      <c r="E4" s="193"/>
      <c r="F4" s="193"/>
      <c r="G4" s="193"/>
      <c r="H4" s="3"/>
      <c r="I4" s="3"/>
      <c r="J4" s="3"/>
    </row>
    <row r="5" spans="1:10" x14ac:dyDescent="0.2">
      <c r="A5" s="3"/>
      <c r="B5" s="8"/>
      <c r="C5" s="8"/>
      <c r="D5" s="8"/>
      <c r="E5" s="193" t="str">
        <f>'Grand Total 2022'!D7</f>
        <v>Date: 29 12 2021 and  Rev. 14 03 2022</v>
      </c>
      <c r="F5" s="193"/>
      <c r="G5" s="193"/>
      <c r="H5" s="3"/>
      <c r="I5" s="3"/>
      <c r="J5" s="3"/>
    </row>
    <row r="6" spans="1:10" x14ac:dyDescent="0.2">
      <c r="A6" s="3"/>
      <c r="B6" s="8"/>
      <c r="C6" s="8"/>
      <c r="D6" s="8"/>
      <c r="E6" s="194"/>
      <c r="F6" s="194"/>
      <c r="G6" s="194"/>
      <c r="H6" s="3"/>
      <c r="I6" s="3"/>
      <c r="J6" s="3"/>
    </row>
    <row r="7" spans="1:10" x14ac:dyDescent="0.2">
      <c r="A7" s="3"/>
      <c r="B7" s="8"/>
      <c r="C7" s="8"/>
      <c r="D7" s="8"/>
      <c r="E7" s="10"/>
      <c r="F7" s="11"/>
      <c r="G7" s="11"/>
      <c r="H7" s="3"/>
      <c r="I7" s="3"/>
      <c r="J7" s="3"/>
    </row>
    <row r="8" spans="1:10" x14ac:dyDescent="0.2">
      <c r="A8" s="3"/>
      <c r="B8" s="12"/>
      <c r="C8" s="12"/>
      <c r="D8" s="12"/>
      <c r="E8" s="8"/>
      <c r="F8" s="11"/>
      <c r="G8" s="11"/>
      <c r="H8" s="3"/>
      <c r="I8" s="3"/>
      <c r="J8" s="3"/>
    </row>
    <row r="9" spans="1:10" ht="36" customHeight="1" x14ac:dyDescent="0.2">
      <c r="A9" s="3"/>
      <c r="B9" s="13" t="s">
        <v>34</v>
      </c>
      <c r="C9" s="13" t="s">
        <v>35</v>
      </c>
      <c r="D9" s="13" t="s">
        <v>36</v>
      </c>
      <c r="E9" s="14" t="s">
        <v>186</v>
      </c>
      <c r="F9" s="15" t="s">
        <v>38</v>
      </c>
      <c r="G9" s="15" t="s">
        <v>39</v>
      </c>
      <c r="H9" s="16" t="s">
        <v>40</v>
      </c>
      <c r="I9" s="16" t="s">
        <v>41</v>
      </c>
      <c r="J9" s="16" t="s">
        <v>42</v>
      </c>
    </row>
    <row r="10" spans="1:10" x14ac:dyDescent="0.2">
      <c r="A10" s="3"/>
      <c r="B10" s="17"/>
      <c r="C10" s="18"/>
      <c r="D10" s="19"/>
      <c r="E10" s="20"/>
      <c r="F10" s="21"/>
      <c r="G10" s="22">
        <f>+D10*F10</f>
        <v>0</v>
      </c>
      <c r="H10" s="23"/>
      <c r="I10" s="58">
        <f>H10*D10</f>
        <v>0</v>
      </c>
      <c r="J10" s="59">
        <f>I10*'Grand Total 2022'!$E$22</f>
        <v>0</v>
      </c>
    </row>
    <row r="11" spans="1:10" x14ac:dyDescent="0.2">
      <c r="A11" s="3"/>
      <c r="B11" s="17"/>
      <c r="C11" s="18"/>
      <c r="D11" s="19"/>
      <c r="E11" s="24"/>
      <c r="F11" s="21"/>
      <c r="G11" s="22">
        <f>+D11*F11</f>
        <v>0</v>
      </c>
      <c r="H11" s="25"/>
      <c r="I11" s="28">
        <f>H11*D11</f>
        <v>0</v>
      </c>
      <c r="J11" s="34">
        <f>I11*'Grand Total 2022'!$E$22</f>
        <v>0</v>
      </c>
    </row>
    <row r="12" spans="1:10" x14ac:dyDescent="0.2">
      <c r="A12" s="3"/>
      <c r="B12" s="17"/>
      <c r="C12" s="18"/>
      <c r="D12" s="19"/>
      <c r="E12" s="24"/>
      <c r="F12" s="21"/>
      <c r="G12" s="22"/>
      <c r="H12" s="25"/>
      <c r="I12" s="28"/>
      <c r="J12" s="34"/>
    </row>
    <row r="13" spans="1:10" x14ac:dyDescent="0.2">
      <c r="A13" s="3"/>
      <c r="B13" s="17"/>
      <c r="C13" s="18"/>
      <c r="D13" s="19"/>
      <c r="E13" s="26"/>
      <c r="F13" s="21"/>
      <c r="G13" s="22">
        <f t="shared" ref="G13:G33" si="0">+D13*F13</f>
        <v>0</v>
      </c>
      <c r="H13" s="25"/>
      <c r="I13" s="28">
        <f t="shared" ref="I13:I33" si="1">H13*D13</f>
        <v>0</v>
      </c>
      <c r="J13" s="34">
        <f>I13*'Grand Total 2022'!$E$22</f>
        <v>0</v>
      </c>
    </row>
    <row r="14" spans="1:10" x14ac:dyDescent="0.2">
      <c r="A14" s="3"/>
      <c r="B14" s="27"/>
      <c r="C14" s="18"/>
      <c r="D14" s="19"/>
      <c r="E14" s="26"/>
      <c r="F14" s="21"/>
      <c r="G14" s="22">
        <f t="shared" si="0"/>
        <v>0</v>
      </c>
      <c r="H14" s="25"/>
      <c r="I14" s="28">
        <f t="shared" si="1"/>
        <v>0</v>
      </c>
      <c r="J14" s="34">
        <f>I14*'Grand Total 2022'!$E$22</f>
        <v>0</v>
      </c>
    </row>
    <row r="15" spans="1:10" x14ac:dyDescent="0.2">
      <c r="A15" s="3"/>
      <c r="B15" s="17"/>
      <c r="C15" s="18"/>
      <c r="D15" s="19"/>
      <c r="E15" s="26"/>
      <c r="F15" s="21"/>
      <c r="G15" s="22">
        <f t="shared" si="0"/>
        <v>0</v>
      </c>
      <c r="H15" s="25"/>
      <c r="I15" s="28">
        <f t="shared" si="1"/>
        <v>0</v>
      </c>
      <c r="J15" s="34">
        <f>I15*'Grand Total 2022'!$E$22</f>
        <v>0</v>
      </c>
    </row>
    <row r="16" spans="1:10" x14ac:dyDescent="0.2">
      <c r="A16" s="3"/>
      <c r="B16" s="17"/>
      <c r="C16" s="18"/>
      <c r="D16" s="19"/>
      <c r="E16" s="26"/>
      <c r="F16" s="21"/>
      <c r="G16" s="22">
        <f t="shared" si="0"/>
        <v>0</v>
      </c>
      <c r="H16" s="25"/>
      <c r="I16" s="28">
        <f t="shared" si="1"/>
        <v>0</v>
      </c>
      <c r="J16" s="34">
        <f>I16*'Grand Total 2022'!$E$22</f>
        <v>0</v>
      </c>
    </row>
    <row r="17" spans="1:10" x14ac:dyDescent="0.2">
      <c r="A17" s="3"/>
      <c r="B17" s="17"/>
      <c r="C17" s="18"/>
      <c r="D17" s="19"/>
      <c r="E17" s="26"/>
      <c r="F17" s="21"/>
      <c r="G17" s="22">
        <f t="shared" si="0"/>
        <v>0</v>
      </c>
      <c r="H17" s="25"/>
      <c r="I17" s="28">
        <f t="shared" si="1"/>
        <v>0</v>
      </c>
      <c r="J17" s="34">
        <f>I17*'Grand Total 2022'!$E$22</f>
        <v>0</v>
      </c>
    </row>
    <row r="18" spans="1:10" x14ac:dyDescent="0.2">
      <c r="A18" s="3"/>
      <c r="B18" s="17"/>
      <c r="C18" s="18"/>
      <c r="D18" s="19"/>
      <c r="E18" s="28"/>
      <c r="F18" s="21"/>
      <c r="G18" s="22">
        <f t="shared" si="0"/>
        <v>0</v>
      </c>
      <c r="H18" s="25"/>
      <c r="I18" s="28">
        <f t="shared" si="1"/>
        <v>0</v>
      </c>
      <c r="J18" s="34">
        <f>I18*'Grand Total 2022'!$E$22</f>
        <v>0</v>
      </c>
    </row>
    <row r="19" spans="1:10" x14ac:dyDescent="0.2">
      <c r="A19" s="3"/>
      <c r="B19" s="17"/>
      <c r="C19" s="18"/>
      <c r="D19" s="19"/>
      <c r="E19" s="28"/>
      <c r="F19" s="21"/>
      <c r="G19" s="22">
        <f t="shared" si="0"/>
        <v>0</v>
      </c>
      <c r="H19" s="25"/>
      <c r="I19" s="28">
        <f t="shared" si="1"/>
        <v>0</v>
      </c>
      <c r="J19" s="34">
        <f>I19*'Grand Total 2022'!$E$22</f>
        <v>0</v>
      </c>
    </row>
    <row r="20" spans="1:10" x14ac:dyDescent="0.2">
      <c r="A20" s="3"/>
      <c r="B20" s="17"/>
      <c r="C20" s="18"/>
      <c r="D20" s="19"/>
      <c r="E20" s="28"/>
      <c r="F20" s="21"/>
      <c r="G20" s="22">
        <f t="shared" si="0"/>
        <v>0</v>
      </c>
      <c r="H20" s="25"/>
      <c r="I20" s="28">
        <f t="shared" si="1"/>
        <v>0</v>
      </c>
      <c r="J20" s="34">
        <f>I20*'Grand Total 2022'!$E$22</f>
        <v>0</v>
      </c>
    </row>
    <row r="21" spans="1:10" x14ac:dyDescent="0.2">
      <c r="A21" s="3"/>
      <c r="B21" s="17"/>
      <c r="C21" s="18"/>
      <c r="D21" s="19"/>
      <c r="E21" s="28"/>
      <c r="F21" s="21"/>
      <c r="G21" s="22">
        <f t="shared" si="0"/>
        <v>0</v>
      </c>
      <c r="H21" s="25"/>
      <c r="I21" s="28">
        <f t="shared" si="1"/>
        <v>0</v>
      </c>
      <c r="J21" s="34">
        <f>I21*'Grand Total 2022'!$E$22</f>
        <v>0</v>
      </c>
    </row>
    <row r="22" spans="1:10" x14ac:dyDescent="0.2">
      <c r="A22" s="3"/>
      <c r="B22" s="17"/>
      <c r="C22" s="18"/>
      <c r="D22" s="19"/>
      <c r="E22" s="28"/>
      <c r="F22" s="21"/>
      <c r="G22" s="22">
        <f t="shared" si="0"/>
        <v>0</v>
      </c>
      <c r="H22" s="25"/>
      <c r="I22" s="28">
        <f t="shared" si="1"/>
        <v>0</v>
      </c>
      <c r="J22" s="34">
        <f>I22*'Grand Total 2022'!$E$22</f>
        <v>0</v>
      </c>
    </row>
    <row r="23" spans="1:10" x14ac:dyDescent="0.2">
      <c r="A23" s="3"/>
      <c r="B23" s="17"/>
      <c r="C23" s="18"/>
      <c r="D23" s="19"/>
      <c r="E23" s="28"/>
      <c r="F23" s="21"/>
      <c r="G23" s="22">
        <f t="shared" si="0"/>
        <v>0</v>
      </c>
      <c r="H23" s="25"/>
      <c r="I23" s="28">
        <f t="shared" si="1"/>
        <v>0</v>
      </c>
      <c r="J23" s="34">
        <f>I23*'Grand Total 2022'!$E$22</f>
        <v>0</v>
      </c>
    </row>
    <row r="24" spans="1:10" x14ac:dyDescent="0.2">
      <c r="A24" s="3"/>
      <c r="B24" s="17"/>
      <c r="C24" s="18"/>
      <c r="D24" s="19"/>
      <c r="E24" s="28"/>
      <c r="F24" s="21"/>
      <c r="G24" s="22">
        <f t="shared" si="0"/>
        <v>0</v>
      </c>
      <c r="H24" s="25"/>
      <c r="I24" s="28">
        <f t="shared" si="1"/>
        <v>0</v>
      </c>
      <c r="J24" s="34">
        <f>I24*'Grand Total 2022'!$E$22</f>
        <v>0</v>
      </c>
    </row>
    <row r="25" spans="1:10" x14ac:dyDescent="0.2">
      <c r="A25" s="3"/>
      <c r="B25" s="17"/>
      <c r="C25" s="18"/>
      <c r="D25" s="19"/>
      <c r="E25" s="28"/>
      <c r="F25" s="21"/>
      <c r="G25" s="22">
        <f t="shared" si="0"/>
        <v>0</v>
      </c>
      <c r="H25" s="25"/>
      <c r="I25" s="28">
        <f t="shared" si="1"/>
        <v>0</v>
      </c>
      <c r="J25" s="34">
        <f>I25*'Grand Total 2022'!$E$22</f>
        <v>0</v>
      </c>
    </row>
    <row r="26" spans="1:10" x14ac:dyDescent="0.2">
      <c r="A26" s="3"/>
      <c r="B26" s="17"/>
      <c r="C26" s="18"/>
      <c r="D26" s="19"/>
      <c r="E26" s="28"/>
      <c r="F26" s="21"/>
      <c r="G26" s="22">
        <f t="shared" si="0"/>
        <v>0</v>
      </c>
      <c r="H26" s="25"/>
      <c r="I26" s="28">
        <f t="shared" si="1"/>
        <v>0</v>
      </c>
      <c r="J26" s="34">
        <f>I26*'Grand Total 2022'!$E$22</f>
        <v>0</v>
      </c>
    </row>
    <row r="27" spans="1:10" x14ac:dyDescent="0.2">
      <c r="A27" s="3"/>
      <c r="B27" s="27"/>
      <c r="C27" s="29"/>
      <c r="D27" s="30"/>
      <c r="E27" s="31"/>
      <c r="F27" s="21"/>
      <c r="G27" s="22">
        <f t="shared" si="0"/>
        <v>0</v>
      </c>
      <c r="H27" s="25"/>
      <c r="I27" s="28">
        <f t="shared" si="1"/>
        <v>0</v>
      </c>
      <c r="J27" s="34">
        <f>I27*'Grand Total 2022'!$E$22</f>
        <v>0</v>
      </c>
    </row>
    <row r="28" spans="1:10" x14ac:dyDescent="0.2">
      <c r="A28" s="3"/>
      <c r="B28" s="27"/>
      <c r="C28" s="29"/>
      <c r="D28" s="30"/>
      <c r="E28" s="31"/>
      <c r="F28" s="21"/>
      <c r="G28" s="22">
        <f t="shared" si="0"/>
        <v>0</v>
      </c>
      <c r="H28" s="25"/>
      <c r="I28" s="28">
        <f t="shared" si="1"/>
        <v>0</v>
      </c>
      <c r="J28" s="34">
        <f>I28*'Grand Total 2022'!$E$22</f>
        <v>0</v>
      </c>
    </row>
    <row r="29" spans="1:10" x14ac:dyDescent="0.2">
      <c r="A29" s="3"/>
      <c r="B29" s="27"/>
      <c r="C29" s="29"/>
      <c r="D29" s="30"/>
      <c r="E29" s="31"/>
      <c r="F29" s="21"/>
      <c r="G29" s="22">
        <f t="shared" si="0"/>
        <v>0</v>
      </c>
      <c r="H29" s="25"/>
      <c r="I29" s="28">
        <f t="shared" si="1"/>
        <v>0</v>
      </c>
      <c r="J29" s="34">
        <f>I29*'Grand Total 2022'!$E$22</f>
        <v>0</v>
      </c>
    </row>
    <row r="30" spans="1:10" x14ac:dyDescent="0.2">
      <c r="A30" s="3"/>
      <c r="B30" s="27"/>
      <c r="C30" s="29"/>
      <c r="D30" s="30"/>
      <c r="E30" s="31"/>
      <c r="F30" s="21"/>
      <c r="G30" s="22">
        <f t="shared" si="0"/>
        <v>0</v>
      </c>
      <c r="H30" s="25"/>
      <c r="I30" s="28">
        <f t="shared" si="1"/>
        <v>0</v>
      </c>
      <c r="J30" s="34">
        <f>I30*'Grand Total 2022'!$E$22</f>
        <v>0</v>
      </c>
    </row>
    <row r="31" spans="1:10" x14ac:dyDescent="0.2">
      <c r="A31" s="3"/>
      <c r="B31" s="27"/>
      <c r="C31" s="29"/>
      <c r="D31" s="30"/>
      <c r="E31" s="31"/>
      <c r="F31" s="21"/>
      <c r="G31" s="22">
        <f t="shared" si="0"/>
        <v>0</v>
      </c>
      <c r="H31" s="25"/>
      <c r="I31" s="28">
        <f t="shared" si="1"/>
        <v>0</v>
      </c>
      <c r="J31" s="34">
        <f>I31*'Grand Total 2022'!$E$22</f>
        <v>0</v>
      </c>
    </row>
    <row r="32" spans="1:10" x14ac:dyDescent="0.2">
      <c r="A32" s="3"/>
      <c r="B32" s="27"/>
      <c r="C32" s="29"/>
      <c r="D32" s="30"/>
      <c r="E32" s="31"/>
      <c r="F32" s="21"/>
      <c r="G32" s="22">
        <f t="shared" si="0"/>
        <v>0</v>
      </c>
      <c r="H32" s="25"/>
      <c r="I32" s="28">
        <f t="shared" si="1"/>
        <v>0</v>
      </c>
      <c r="J32" s="34">
        <f>I32*'Grand Total 2022'!$E$22</f>
        <v>0</v>
      </c>
    </row>
    <row r="33" spans="1:10" x14ac:dyDescent="0.2">
      <c r="A33" s="3"/>
      <c r="B33" s="27"/>
      <c r="C33" s="29"/>
      <c r="D33" s="30"/>
      <c r="E33" s="31"/>
      <c r="F33" s="21"/>
      <c r="G33" s="22">
        <f t="shared" si="0"/>
        <v>0</v>
      </c>
      <c r="H33" s="25"/>
      <c r="I33" s="28">
        <f t="shared" si="1"/>
        <v>0</v>
      </c>
      <c r="J33" s="34">
        <f>I33*'Grand Total 2022'!$E$22</f>
        <v>0</v>
      </c>
    </row>
    <row r="34" spans="1:10" x14ac:dyDescent="0.2">
      <c r="A34" s="3"/>
      <c r="B34" s="27"/>
      <c r="C34" s="32"/>
      <c r="D34" s="33"/>
      <c r="E34" s="31"/>
      <c r="F34" s="22"/>
      <c r="G34" s="34"/>
      <c r="H34" s="35"/>
      <c r="I34" s="28"/>
      <c r="J34" s="28"/>
    </row>
    <row r="35" spans="1:10" x14ac:dyDescent="0.2">
      <c r="A35" s="3"/>
      <c r="B35" s="17"/>
      <c r="C35" s="18"/>
      <c r="D35" s="18"/>
      <c r="E35" s="36" t="s">
        <v>120</v>
      </c>
      <c r="F35" s="37"/>
      <c r="G35" s="38"/>
      <c r="H35" s="35"/>
      <c r="I35" s="28"/>
      <c r="J35" s="60"/>
    </row>
    <row r="36" spans="1:10" x14ac:dyDescent="0.2">
      <c r="A36" s="3"/>
      <c r="B36" s="39"/>
      <c r="C36" s="39"/>
      <c r="D36" s="39"/>
      <c r="E36" s="40" t="s">
        <v>167</v>
      </c>
      <c r="F36" s="41"/>
      <c r="G36" s="42"/>
      <c r="H36" s="43"/>
      <c r="I36" s="61"/>
      <c r="J36" s="62">
        <f>SUM(G10:G33)+SUM(J10:J33)</f>
        <v>0</v>
      </c>
    </row>
    <row r="37" spans="1:10" s="1" customFormat="1" x14ac:dyDescent="0.2">
      <c r="A37" s="44"/>
      <c r="B37" s="45"/>
      <c r="C37" s="45"/>
      <c r="D37" s="45"/>
      <c r="E37" s="46"/>
      <c r="F37" s="47"/>
      <c r="G37" s="48"/>
      <c r="H37" s="49"/>
      <c r="I37" s="51"/>
      <c r="J37" s="51"/>
    </row>
    <row r="38" spans="1:10" ht="36" customHeight="1" x14ac:dyDescent="0.2">
      <c r="A38" s="3"/>
      <c r="B38" s="13" t="s">
        <v>34</v>
      </c>
      <c r="C38" s="13" t="s">
        <v>35</v>
      </c>
      <c r="D38" s="13" t="s">
        <v>36</v>
      </c>
      <c r="E38" s="14" t="s">
        <v>187</v>
      </c>
      <c r="F38" s="15" t="s">
        <v>38</v>
      </c>
      <c r="G38" s="15" t="s">
        <v>39</v>
      </c>
      <c r="H38" s="16" t="s">
        <v>40</v>
      </c>
      <c r="I38" s="16" t="s">
        <v>41</v>
      </c>
      <c r="J38" s="16" t="s">
        <v>42</v>
      </c>
    </row>
    <row r="39" spans="1:10" x14ac:dyDescent="0.2">
      <c r="A39" s="3"/>
      <c r="B39" s="17"/>
      <c r="C39" s="18"/>
      <c r="D39" s="19"/>
      <c r="E39" s="24"/>
      <c r="F39" s="50"/>
      <c r="G39" s="22">
        <f t="shared" ref="G39:G44" si="2">+D39*F39</f>
        <v>0</v>
      </c>
      <c r="H39" s="25"/>
      <c r="I39" s="28">
        <f t="shared" ref="I39:I44" si="3">H39*D39</f>
        <v>0</v>
      </c>
      <c r="J39" s="34">
        <f>I39*'Grand Total 2022'!$E$22</f>
        <v>0</v>
      </c>
    </row>
    <row r="40" spans="1:10" x14ac:dyDescent="0.2">
      <c r="A40" s="3"/>
      <c r="B40" s="17"/>
      <c r="C40" s="18"/>
      <c r="D40" s="19"/>
      <c r="E40" s="24"/>
      <c r="F40" s="50"/>
      <c r="G40" s="22">
        <f t="shared" si="2"/>
        <v>0</v>
      </c>
      <c r="H40" s="25"/>
      <c r="I40" s="28">
        <f t="shared" si="3"/>
        <v>0</v>
      </c>
      <c r="J40" s="34">
        <f>I40*'Grand Total 2022'!$E$22</f>
        <v>0</v>
      </c>
    </row>
    <row r="41" spans="1:10" x14ac:dyDescent="0.2">
      <c r="A41" s="3"/>
      <c r="B41" s="17"/>
      <c r="C41" s="18"/>
      <c r="D41" s="19"/>
      <c r="E41" s="24"/>
      <c r="F41" s="50"/>
      <c r="G41" s="22">
        <f t="shared" si="2"/>
        <v>0</v>
      </c>
      <c r="H41" s="25"/>
      <c r="I41" s="28">
        <f t="shared" si="3"/>
        <v>0</v>
      </c>
      <c r="J41" s="34">
        <f>I41*'Grand Total 2022'!$E$22</f>
        <v>0</v>
      </c>
    </row>
    <row r="42" spans="1:10" x14ac:dyDescent="0.2">
      <c r="A42" s="3"/>
      <c r="B42" s="17"/>
      <c r="C42" s="18"/>
      <c r="D42" s="19"/>
      <c r="E42" s="24"/>
      <c r="F42" s="50"/>
      <c r="G42" s="22">
        <f t="shared" si="2"/>
        <v>0</v>
      </c>
      <c r="H42" s="25"/>
      <c r="I42" s="28">
        <f t="shared" si="3"/>
        <v>0</v>
      </c>
      <c r="J42" s="34">
        <f>I42*'Grand Total 2022'!$E$22</f>
        <v>0</v>
      </c>
    </row>
    <row r="43" spans="1:10" x14ac:dyDescent="0.2">
      <c r="A43" s="3"/>
      <c r="B43" s="17"/>
      <c r="C43" s="18"/>
      <c r="D43" s="19"/>
      <c r="E43" s="24"/>
      <c r="F43" s="50"/>
      <c r="G43" s="22">
        <f t="shared" si="2"/>
        <v>0</v>
      </c>
      <c r="H43" s="25"/>
      <c r="I43" s="28">
        <f t="shared" si="3"/>
        <v>0</v>
      </c>
      <c r="J43" s="34">
        <f>I43*'Grand Total 2022'!$E$22</f>
        <v>0</v>
      </c>
    </row>
    <row r="44" spans="1:10" x14ac:dyDescent="0.2">
      <c r="A44" s="3"/>
      <c r="B44" s="17"/>
      <c r="C44" s="18"/>
      <c r="D44" s="19"/>
      <c r="E44" s="24"/>
      <c r="F44" s="50"/>
      <c r="G44" s="22">
        <f t="shared" si="2"/>
        <v>0</v>
      </c>
      <c r="H44" s="25"/>
      <c r="I44" s="28">
        <f t="shared" si="3"/>
        <v>0</v>
      </c>
      <c r="J44" s="34">
        <f>I44*'Grand Total 2022'!$E$22</f>
        <v>0</v>
      </c>
    </row>
    <row r="45" spans="1:10" x14ac:dyDescent="0.2">
      <c r="A45" s="3"/>
      <c r="B45" s="28"/>
      <c r="C45" s="51"/>
      <c r="D45" s="28"/>
      <c r="E45" s="52"/>
      <c r="F45" s="34"/>
      <c r="G45" s="22"/>
      <c r="H45" s="53"/>
      <c r="I45" s="28"/>
      <c r="J45" s="34"/>
    </row>
    <row r="46" spans="1:10" x14ac:dyDescent="0.2">
      <c r="A46" s="3"/>
      <c r="B46" s="54"/>
      <c r="C46" s="55"/>
      <c r="D46" s="54"/>
      <c r="E46" s="56" t="s">
        <v>169</v>
      </c>
      <c r="F46" s="57"/>
      <c r="G46" s="42"/>
      <c r="H46" s="43"/>
      <c r="I46" s="61"/>
      <c r="J46" s="63">
        <f>SUM(G39:G44)+SUM(J39:J44)</f>
        <v>0</v>
      </c>
    </row>
  </sheetData>
  <mergeCells count="6">
    <mergeCell ref="E6:G6"/>
    <mergeCell ref="E1:G1"/>
    <mergeCell ref="E2:G2"/>
    <mergeCell ref="E3:G3"/>
    <mergeCell ref="E4:G4"/>
    <mergeCell ref="E5:G5"/>
  </mergeCells>
  <pageMargins left="1.53541666666667" right="0.74791666666666701" top="0.39374999999999999" bottom="0.39374999999999999" header="0.51180555555555496" footer="0.51180555555555496"/>
  <pageSetup paperSize="9" firstPageNumber="0" orientation="landscape" useFirstPageNumber="1" horizontalDpi="300" verticalDpi="300"/>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1</vt:i4>
      </vt:variant>
    </vt:vector>
  </HeadingPairs>
  <TitlesOfParts>
    <vt:vector size="6" baseType="lpstr">
      <vt:lpstr>Grand Total 2022</vt:lpstr>
      <vt:lpstr>Intruder 2022</vt:lpstr>
      <vt:lpstr>CCTV 2022</vt:lpstr>
      <vt:lpstr>Access 2022</vt:lpstr>
      <vt:lpstr>PSIM (not required for now)</vt:lpstr>
      <vt:lpstr>'Grand Total 2022'!Area_stampa</vt:lpstr>
    </vt:vector>
  </TitlesOfParts>
  <Company>Securitas Systems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Edward van den Berg</dc:creator>
  <cp:lastModifiedBy>utente</cp:lastModifiedBy>
  <cp:revision>1</cp:revision>
  <cp:lastPrinted>2022-06-14T05:43:04Z</cp:lastPrinted>
  <dcterms:created xsi:type="dcterms:W3CDTF">2007-02-23T10:19:00Z</dcterms:created>
  <dcterms:modified xsi:type="dcterms:W3CDTF">2022-06-14T06:19:15Z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Company">
    <vt:lpwstr>Securitas Systems</vt:lpwstr>
  </property>
  <property fmtid="{D5CDD505-2E9C-101B-9397-08002B2CF9AE}" pid="4" name="ContentTypeId">
    <vt:lpwstr>0x010100B8032FE30CE80C44AFEC31C0523D5286</vt:lpwstr>
  </property>
  <property fmtid="{D5CDD505-2E9C-101B-9397-08002B2CF9AE}" pid="5" name="DocSecurity">
    <vt:i4>0</vt:i4>
  </property>
  <property fmtid="{D5CDD505-2E9C-101B-9397-08002B2CF9AE}" pid="6" name="HyperlinksChanged">
    <vt:bool>false</vt:bool>
  </property>
  <property fmtid="{D5CDD505-2E9C-101B-9397-08002B2CF9AE}" pid="7" name="LinksUpToDate">
    <vt:bool>false</vt:bool>
  </property>
  <property fmtid="{D5CDD505-2E9C-101B-9397-08002B2CF9AE}" pid="8" name="ScaleCrop">
    <vt:bool>false</vt:bool>
  </property>
  <property fmtid="{D5CDD505-2E9C-101B-9397-08002B2CF9AE}" pid="9" name="ShareDoc">
    <vt:bool>false</vt:bool>
  </property>
  <property fmtid="{D5CDD505-2E9C-101B-9397-08002B2CF9AE}" pid="10" name="KSOProductBuildVer">
    <vt:lpwstr>2057-11.2.0.8684</vt:lpwstr>
  </property>
</Properties>
</file>