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utente\Desktop\P22-082 ACS MEZZANINO WAREHOUSE ZALANDO\"/>
    </mc:Choice>
  </mc:AlternateContent>
  <xr:revisionPtr revIDLastSave="0" documentId="13_ncr:1_{7DD80EFB-3DEF-4E2B-AC8D-2E54D6B94A45}" xr6:coauthVersionLast="47" xr6:coauthVersionMax="47" xr10:uidLastSave="{00000000-0000-0000-0000-000000000000}"/>
  <bookViews>
    <workbookView xWindow="23700" yWindow="615" windowWidth="22680" windowHeight="14670" tabRatio="500" activeTab="1" xr2:uid="{00000000-000D-0000-FFFF-FFFF00000000}"/>
  </bookViews>
  <sheets>
    <sheet name="Grand Total Mezzanino" sheetId="1" r:id="rId1"/>
    <sheet name="CCTV" sheetId="3" r:id="rId2"/>
    <sheet name="ACS" sheetId="4" r:id="rId3"/>
  </sheets>
  <externalReferences>
    <externalReference r:id="rId4"/>
  </externalReferences>
  <definedNames>
    <definedName name="_xlnm.Print_Area" localSheetId="1">CCTV!$A$1:$K$52</definedName>
    <definedName name="_xlnm.Print_Area" localSheetId="0">'Grand Total Mezzanino'!$A$1:$E$35</definedName>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3" l="1"/>
  <c r="J46" i="3" s="1"/>
  <c r="G46" i="3"/>
  <c r="G29" i="4"/>
  <c r="I29" i="4"/>
  <c r="J29" i="4" s="1"/>
  <c r="G30" i="4"/>
  <c r="I30" i="4"/>
  <c r="J30" i="4" s="1"/>
  <c r="I23" i="4"/>
  <c r="J23" i="4" s="1"/>
  <c r="G23" i="4"/>
  <c r="G34" i="4" l="1"/>
  <c r="I28" i="3" l="1"/>
  <c r="J28" i="3" s="1"/>
  <c r="G28" i="3"/>
  <c r="F20" i="3"/>
  <c r="G20" i="3" s="1"/>
  <c r="F21" i="3"/>
  <c r="G21" i="3" s="1"/>
  <c r="G22" i="3"/>
  <c r="G26" i="3"/>
  <c r="I23" i="3"/>
  <c r="J23" i="3" s="1"/>
  <c r="G23" i="3"/>
  <c r="I21" i="4"/>
  <c r="J21" i="4" s="1"/>
  <c r="I22" i="4"/>
  <c r="I24" i="4"/>
  <c r="J24" i="4" s="1"/>
  <c r="I25" i="4"/>
  <c r="J25" i="4" s="1"/>
  <c r="I26" i="4"/>
  <c r="J26" i="4" s="1"/>
  <c r="I27" i="4"/>
  <c r="J27" i="4" s="1"/>
  <c r="I28" i="4"/>
  <c r="J28" i="4" s="1"/>
  <c r="G27" i="4"/>
  <c r="G16" i="4"/>
  <c r="I51" i="4"/>
  <c r="J51" i="4" s="1"/>
  <c r="G51" i="4"/>
  <c r="I50" i="4"/>
  <c r="J50" i="4" s="1"/>
  <c r="G50" i="4"/>
  <c r="I49" i="4"/>
  <c r="J49" i="4" s="1"/>
  <c r="G49" i="4"/>
  <c r="I48" i="4"/>
  <c r="J48" i="4" s="1"/>
  <c r="G48" i="4"/>
  <c r="I47" i="4"/>
  <c r="J47" i="4" s="1"/>
  <c r="G47" i="4"/>
  <c r="I46" i="4"/>
  <c r="J46" i="4" s="1"/>
  <c r="G46" i="4"/>
  <c r="J37" i="4"/>
  <c r="G37" i="4"/>
  <c r="I36" i="4"/>
  <c r="J36" i="4" s="1"/>
  <c r="G36" i="4"/>
  <c r="I35" i="4"/>
  <c r="J35" i="4" s="1"/>
  <c r="G35" i="4"/>
  <c r="I34" i="4"/>
  <c r="J34" i="4" s="1"/>
  <c r="I33" i="4"/>
  <c r="J33" i="4" s="1"/>
  <c r="G33" i="4"/>
  <c r="I32" i="4"/>
  <c r="J32" i="4" s="1"/>
  <c r="G32" i="4"/>
  <c r="I31" i="4"/>
  <c r="J31" i="4" s="1"/>
  <c r="G28" i="4"/>
  <c r="G26" i="4"/>
  <c r="G25" i="4"/>
  <c r="G24" i="4"/>
  <c r="G21" i="4"/>
  <c r="I20" i="4"/>
  <c r="I19" i="4"/>
  <c r="J19" i="4" s="1"/>
  <c r="G19" i="4"/>
  <c r="I18" i="4"/>
  <c r="J18" i="4" s="1"/>
  <c r="G18" i="4"/>
  <c r="I17" i="4"/>
  <c r="J17" i="4" s="1"/>
  <c r="G17" i="4"/>
  <c r="I16" i="4"/>
  <c r="J16" i="4" s="1"/>
  <c r="E5" i="4"/>
  <c r="E3" i="4"/>
  <c r="E1" i="4"/>
  <c r="I60" i="3"/>
  <c r="J60" i="3" s="1"/>
  <c r="G60" i="3"/>
  <c r="I59" i="3"/>
  <c r="J59" i="3" s="1"/>
  <c r="G59" i="3"/>
  <c r="I58" i="3"/>
  <c r="J58" i="3" s="1"/>
  <c r="G58" i="3"/>
  <c r="I57" i="3"/>
  <c r="J57" i="3" s="1"/>
  <c r="G57" i="3"/>
  <c r="I56" i="3"/>
  <c r="J56" i="3" s="1"/>
  <c r="G56" i="3"/>
  <c r="I55" i="3"/>
  <c r="J55" i="3" s="1"/>
  <c r="G55" i="3"/>
  <c r="I48" i="3"/>
  <c r="J48" i="3" s="1"/>
  <c r="G48" i="3"/>
  <c r="I47" i="3"/>
  <c r="J47" i="3" s="1"/>
  <c r="I45" i="3"/>
  <c r="J45" i="3" s="1"/>
  <c r="G45" i="3"/>
  <c r="I44" i="3"/>
  <c r="J44" i="3" s="1"/>
  <c r="G44" i="3"/>
  <c r="J43" i="3"/>
  <c r="G43" i="3"/>
  <c r="J42" i="3"/>
  <c r="G42" i="3"/>
  <c r="I40" i="3"/>
  <c r="J40" i="3" s="1"/>
  <c r="G40" i="3"/>
  <c r="I39" i="3"/>
  <c r="J39" i="3" s="1"/>
  <c r="G39" i="3"/>
  <c r="D38" i="3"/>
  <c r="I35" i="3"/>
  <c r="J35" i="3" s="1"/>
  <c r="G35" i="3"/>
  <c r="I34" i="3"/>
  <c r="J34" i="3" s="1"/>
  <c r="G34" i="3"/>
  <c r="I33" i="3"/>
  <c r="J33" i="3" s="1"/>
  <c r="G33" i="3"/>
  <c r="I32" i="3"/>
  <c r="J32" i="3" s="1"/>
  <c r="G32" i="3"/>
  <c r="I31" i="3"/>
  <c r="J31" i="3" s="1"/>
  <c r="G31" i="3"/>
  <c r="I30" i="3"/>
  <c r="J30" i="3" s="1"/>
  <c r="G30" i="3"/>
  <c r="I29" i="3"/>
  <c r="J29" i="3" s="1"/>
  <c r="I27" i="3"/>
  <c r="J27" i="3" s="1"/>
  <c r="G27" i="3"/>
  <c r="I26" i="3"/>
  <c r="J26" i="3" s="1"/>
  <c r="I25" i="3"/>
  <c r="J25" i="3" s="1"/>
  <c r="G25" i="3"/>
  <c r="I24" i="3"/>
  <c r="J24" i="3" s="1"/>
  <c r="G24" i="3"/>
  <c r="I22" i="3"/>
  <c r="J22" i="3" s="1"/>
  <c r="I21" i="3"/>
  <c r="J21" i="3" s="1"/>
  <c r="I20" i="3"/>
  <c r="J20" i="3" s="1"/>
  <c r="I19" i="3"/>
  <c r="J19" i="3" s="1"/>
  <c r="G19" i="3"/>
  <c r="I18" i="3"/>
  <c r="J18" i="3" s="1"/>
  <c r="G18" i="3"/>
  <c r="I17" i="3"/>
  <c r="J17" i="3" s="1"/>
  <c r="G17" i="3"/>
  <c r="I16" i="3"/>
  <c r="J16" i="3" s="1"/>
  <c r="G16" i="3"/>
  <c r="I15" i="3"/>
  <c r="J15" i="3" s="1"/>
  <c r="G15" i="3"/>
  <c r="I14" i="3"/>
  <c r="J14" i="3" s="1"/>
  <c r="G14" i="3"/>
  <c r="I13" i="3"/>
  <c r="J13" i="3" s="1"/>
  <c r="G13" i="3"/>
  <c r="E5" i="3"/>
  <c r="E3" i="3"/>
  <c r="E1" i="3"/>
  <c r="E15" i="1"/>
  <c r="I36" i="3" l="1"/>
  <c r="J36" i="3" s="1"/>
  <c r="I41" i="3"/>
  <c r="J41" i="3" s="1"/>
  <c r="G41" i="3"/>
  <c r="G37" i="3"/>
  <c r="I37" i="3"/>
  <c r="J37" i="3" s="1"/>
  <c r="J20" i="4"/>
  <c r="G31" i="4"/>
  <c r="I38" i="3"/>
  <c r="J38" i="3" s="1"/>
  <c r="G38" i="3"/>
  <c r="J62" i="3"/>
  <c r="E12" i="1" s="1"/>
  <c r="J53" i="4"/>
  <c r="E14" i="1" s="1"/>
  <c r="G36" i="3"/>
  <c r="G20" i="4"/>
  <c r="J51" i="3" l="1"/>
  <c r="E11" i="1" s="1"/>
  <c r="G22" i="4"/>
  <c r="J22" i="4"/>
  <c r="J43" i="4" s="1"/>
  <c r="E13" i="1" l="1"/>
  <c r="E17" i="1" s="1"/>
</calcChain>
</file>

<file path=xl/sharedStrings.xml><?xml version="1.0" encoding="utf-8"?>
<sst xmlns="http://schemas.openxmlformats.org/spreadsheetml/2006/main" count="253" uniqueCount="144">
  <si>
    <t>Zalando Quotation sheet Template</t>
  </si>
  <si>
    <t>QUOTATION ZALANDO GF6 Verona Italy</t>
  </si>
  <si>
    <t>&lt;----------------</t>
  </si>
  <si>
    <t>AUTO FIELD</t>
  </si>
  <si>
    <t>Basic Sales Price CCTV System</t>
  </si>
  <si>
    <t>Optional extra Sales Price CCTV System</t>
  </si>
  <si>
    <t>Basic Sales Price Access System</t>
  </si>
  <si>
    <t>Optional extra Sales Price Access System</t>
  </si>
  <si>
    <t>Variables (travel cost etc. ; needs to be specified to be accepted, see lines 23-30)</t>
  </si>
  <si>
    <t>Grand Total Above Systems</t>
  </si>
  <si>
    <t>Please set your hourly labour rate for hardware installation here</t>
  </si>
  <si>
    <t>FILL YOUR LABOUR RATE PER HOUR IN THIS CELL FOR INSTALLING EQUIPMENT</t>
  </si>
  <si>
    <t>Travel Cost Specification line 15</t>
  </si>
  <si>
    <t>Total Price (add totals per line below)</t>
  </si>
  <si>
    <t>[specify variable 1: i.e. travel cost]</t>
  </si>
  <si>
    <t>ADD ADDITIONAL COST HERE WHICH CANNOT BE SPECIFIED IN THE CALC TABS</t>
  </si>
  <si>
    <t>as above</t>
  </si>
  <si>
    <t>[specify variable 3: i.e. Platforms and boxes rent]</t>
  </si>
  <si>
    <t>[specify variable 4: i.e. Insurance and overheads]</t>
  </si>
  <si>
    <t>[specify variable 5: i.e Unexpected events, small parts and accessories]</t>
  </si>
  <si>
    <t>[specify variable 6: etc.]</t>
  </si>
  <si>
    <t>[specify variable 7: etc.]</t>
  </si>
  <si>
    <t>[specify variable 8: etc.]</t>
  </si>
  <si>
    <t>When hotel and overnight expenses are required please explain why this is needed (store too far from company, travel time too long etc.)</t>
  </si>
  <si>
    <t>Basic cable installation works are provided by others! (Jacobs)</t>
  </si>
  <si>
    <t>Fill out qty based on drawings!</t>
  </si>
  <si>
    <t>Fill out sell price per unit</t>
  </si>
  <si>
    <t>Fill out labour time to install per unit</t>
  </si>
  <si>
    <t>I</t>
  </si>
  <si>
    <t>v</t>
  </si>
  <si>
    <t>Auto field</t>
  </si>
  <si>
    <t>Auto Field</t>
  </si>
  <si>
    <t xml:space="preserve">European           Product             Code </t>
  </si>
  <si>
    <t>Supllier</t>
  </si>
  <si>
    <t>Qty</t>
  </si>
  <si>
    <t>Your sell price per unit</t>
  </si>
  <si>
    <t>Total amount equipment</t>
  </si>
  <si>
    <t>Amount of installation hours per unit</t>
  </si>
  <si>
    <t>Total installation hours</t>
  </si>
  <si>
    <t>Total installation costs</t>
  </si>
  <si>
    <t>&lt;-----------</t>
  </si>
  <si>
    <t>labour only</t>
  </si>
  <si>
    <t>contr</t>
  </si>
  <si>
    <t>Test, commision and handover</t>
  </si>
  <si>
    <t>User training to end user</t>
  </si>
  <si>
    <t>As built documentation</t>
  </si>
  <si>
    <t>All contacts have been delivered and installed by ohers, allow time to terminate</t>
  </si>
  <si>
    <t>Cable installation works are provided by others! (Jacobs)</t>
  </si>
  <si>
    <t>Basic package CCTV - IP</t>
  </si>
  <si>
    <t>M3007-P</t>
  </si>
  <si>
    <t>Axis</t>
  </si>
  <si>
    <t>AXIS IP Hemisferic Dome ext camera , Day/ night , 5 MP Vandalproof</t>
  </si>
  <si>
    <t>M3044-V</t>
  </si>
  <si>
    <t>AXIS IP fixed dome 720p 25fps WDR</t>
  </si>
  <si>
    <t>M3045-V</t>
  </si>
  <si>
    <t>AXIS IP Dome M3045-V, indoor, 106° angle, 1080P</t>
  </si>
  <si>
    <t>M3105-LVE</t>
  </si>
  <si>
    <t>AXIS IP Dome M3105-LVE compact mini dome in a vandal-resistant, outdoor-ready, flat faced designe.Built -in IR illumination and WDR - Forensic Capture, Fixed Lens. 1080P</t>
  </si>
  <si>
    <t>AXIS A8004-VE</t>
  </si>
  <si>
    <t>Nedap</t>
  </si>
  <si>
    <t xml:space="preserve">Nedap ANPR cam  </t>
  </si>
  <si>
    <t>Wall Mount bracket</t>
  </si>
  <si>
    <t>M3027-PVE</t>
  </si>
  <si>
    <t>360 cam Axis</t>
  </si>
  <si>
    <t>GSC-OM-P-1ID</t>
  </si>
  <si>
    <t>Genetec</t>
  </si>
  <si>
    <t>Kiwi Analytics Software</t>
  </si>
  <si>
    <t>Genetec VMS Software</t>
  </si>
  <si>
    <t xml:space="preserve">GSC-Base-5x </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</si>
  <si>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</si>
  <si>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</si>
  <si>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</si>
  <si>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</si>
  <si>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</si>
  <si>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</si>
  <si>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</si>
  <si>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</si>
  <si>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</si>
  <si>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</si>
  <si>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</si>
  <si>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</si>
  <si>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</si>
  <si>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</si>
  <si>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</si>
  <si>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</si>
  <si>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No machine hardware to be quoted (will be delivered by Zalando IT, but do provide the specs required)</t>
  </si>
  <si>
    <t>GSC-Om-P-1C</t>
  </si>
  <si>
    <t>Camera licencing</t>
  </si>
  <si>
    <t>Programming of cctv system</t>
  </si>
  <si>
    <t>IT hardware is provided by Zalando IT, do specify which specs are needed</t>
  </si>
  <si>
    <t>Basic Sales Price :</t>
  </si>
  <si>
    <t>Optional extra CCTV - IP (items not mentioned in the basic pack)</t>
  </si>
  <si>
    <t>Price Option:</t>
  </si>
  <si>
    <t>Basic package Access Nedap</t>
  </si>
  <si>
    <t xml:space="preserve">Internal reader </t>
  </si>
  <si>
    <t>MDK190</t>
  </si>
  <si>
    <t>internal reader with pin</t>
  </si>
  <si>
    <t>external reader</t>
  </si>
  <si>
    <t>door contact</t>
  </si>
  <si>
    <t>sounder</t>
  </si>
  <si>
    <t>exit button</t>
  </si>
  <si>
    <t>AP7803</t>
  </si>
  <si>
    <t>AP7003</t>
  </si>
  <si>
    <t>AP7021</t>
  </si>
  <si>
    <t>Licenses by Enterprise vendor NtP Germany, allow for time to interact with NtP</t>
  </si>
  <si>
    <t>Software by Enterprise vendor NtP Germany, allow for time to interact with NtP</t>
  </si>
  <si>
    <t>Programming of access system</t>
  </si>
  <si>
    <t>Optional extra Access Nedap (items not mentioned in the basic pack)</t>
  </si>
  <si>
    <t>MD80G</t>
  </si>
  <si>
    <t>AP7031</t>
  </si>
  <si>
    <t>PROTECTOR 80F</t>
  </si>
  <si>
    <t>Protector anti-vandalism for reader</t>
  </si>
  <si>
    <r>
      <rPr>
        <b/>
        <sz val="8"/>
        <rFont val="Arial"/>
        <family val="2"/>
      </rPr>
      <t>T91A47 T  T91B47 + T94T01D</t>
    </r>
  </si>
  <si>
    <r>
      <rPr>
        <b/>
        <sz val="8"/>
        <rFont val="Arial"/>
        <family val="2"/>
      </rPr>
      <t>9949933 9986138</t>
    </r>
  </si>
  <si>
    <t>Enclosure for Intercom station</t>
  </si>
  <si>
    <t>M4308-PLE</t>
  </si>
  <si>
    <t>360 cam Axis with 8MP sensor and support for Forensic WDR, Lightfinder and OptimizedIR illumination. Vandal-resistant casing in flat design.</t>
  </si>
  <si>
    <t>2N</t>
  </si>
  <si>
    <t xml:space="preserve">Grand Stream internal </t>
  </si>
  <si>
    <t>GXV-3370</t>
  </si>
  <si>
    <t>[specify variable 2: i.e. Engineering + PM cost]</t>
  </si>
  <si>
    <t>AXIS P3255-LVE</t>
  </si>
  <si>
    <t>AXIS P3248-LVE</t>
  </si>
  <si>
    <t>AXIS P3265-V</t>
  </si>
  <si>
    <t>AXIS Fixed Dome IP cam outdoor IK10 P3248-LVE, Day/night IR Lens 4,3-8,6 mm</t>
  </si>
  <si>
    <t>AXIS Fixed Dome IP cam outdoor IK10 P3255-LVE, Day/night IR Lens 3,4-8,9 mm</t>
  </si>
  <si>
    <t>AXIS P3248-LV</t>
  </si>
  <si>
    <t>AXIS Fixed Dome IP cam inside P3248-LV, Day/night with  WDR</t>
  </si>
  <si>
    <t xml:space="preserve">AXIS Fixed Dome IP cam inside  P3265-V, Day/night with </t>
  </si>
  <si>
    <t>IECI</t>
  </si>
  <si>
    <t>Pole mount clamp and mounting accessories</t>
  </si>
  <si>
    <t xml:space="preserve">Nedap MAIN controller </t>
  </si>
  <si>
    <t xml:space="preserve">Nedap SUB controller </t>
  </si>
  <si>
    <t xml:space="preserve">Nedap I/O controller </t>
  </si>
  <si>
    <t xml:space="preserve">Date: 10 06 2022 </t>
  </si>
  <si>
    <t>ACS MEZZANINO</t>
  </si>
  <si>
    <t>Magnetic lock &amp; accessories</t>
  </si>
  <si>
    <t>exit detector TREX</t>
  </si>
  <si>
    <t>installation and wiring accessories</t>
  </si>
  <si>
    <t>Batteria 18Ah (per fornire autonomia di almeno 4 h come da specifiche richieste)</t>
  </si>
  <si>
    <t>\</t>
  </si>
  <si>
    <t>ACS &amp; CCTV  MEZZANINO</t>
  </si>
  <si>
    <t>Central equipment unit power supply  (Honeywell)</t>
  </si>
  <si>
    <r>
      <t>Axis Video Intercom station</t>
    </r>
    <r>
      <rPr>
        <b/>
        <sz val="8"/>
        <rFont val="Arial"/>
        <family val="2"/>
      </rPr>
      <t xml:space="preserve"> (DISPOSITIVO FUORI PRODUZIONE)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</si>
</sst>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2]\ * #,##0.00_);_([$€-2]\ * \(#,##0.00\);_([$€-2]\ * \-??_);_(@_)"/>
    <numFmt numFmtId="165" formatCode="&quot;€ &quot;#,##0.00"/>
    <numFmt numFmtId="166" formatCode="[$CZK]\ #,##0.00"/>
    <numFmt numFmtId="167" formatCode="[$PLN]\ #,##0.00"/>
    <numFmt numFmtId="168" formatCode="&quot;€ &quot;#,##0.00_-"/>
    <numFmt numFmtId="169" formatCode="#,##0.00\ &quot;€&quot;"/>
  </numFmts>
  <fonts count="17" x14ac:knownFonts="1">
    <font>
      <sz val="10"/>
      <name val="Arial"/>
      <charset val="1"/>
    </font>
    <font>
      <b/>
      <sz val="12"/>
      <name val="Arial"/>
      <family val="2"/>
    </font>
    <font>
      <b/>
      <sz val="14"/>
      <name val="Arial"/>
      <family val="2"/>
    </font>
    <font>
      <b/>
      <sz val="10"/>
      <name val="Arial"/>
      <family val="2"/>
    </font>
    <font>
      <sz val="8"/>
      <name val="Arial"/>
      <family val="2"/>
    </font>
    <font>
      <sz val="10"/>
      <name val="Arial"/>
      <family val="2"/>
    </font>
    <font>
      <b/>
      <sz val="8"/>
      <name val="Arial"/>
      <family val="2"/>
    </font>
    <font>
      <sz val="8"/>
      <color rgb="FF000000"/>
      <name val="Arial"/>
      <family val="2"/>
    </font>
    <font>
      <b/>
      <sz val="8"/>
      <color rgb="FF000000"/>
      <name val="Arial"/>
      <family val="2"/>
    </font>
    <font>
      <b/>
      <sz val="8"/>
      <color rgb="FFFF0000"/>
      <name val="Arial"/>
      <family val="2"/>
    </font>
    <font>
      <b/>
      <sz val="8"/>
      <name val="Arial"/>
      <family val="2"/>
    </font>
    <font>
      <sz val="8"/>
      <name val="Arial"/>
      <family val="2"/>
    </font>
    <font>
      <b/>
      <sz val="8"/>
      <color rgb="FFFF0000"/>
      <name val="Arial"/>
      <family val="2"/>
    </font>
    <font>
      <b/>
      <strike/>
      <sz val="8"/>
      <name val="Arial"/>
      <family val="2"/>
    </font>
    <font>
      <sz val="10"/>
      <name val="Arial"/>
      <family val="2"/>
    </font>
    <font>
      <b/>
      <sz val="10"/>
      <name val="Arial"/>
      <family val="2"/>
    </font>
    <font>
      <sz val="8"/>
      <color rgb="FFFF0000"/>
      <name val="Arial"/>
      <family val="2"/>
    </font>
  </fonts>
  <fills count="9">
    <fill>
      <patternFill patternType="none"/>
    </fill>
    <fill>
      <patternFill patternType="gray125"/>
    </fill>
    <fill>
      <patternFill patternType="solid">
        <fgColor rgb="FFFFFF00"/>
        <bgColor rgb="FFFFFF00"/>
      </patternFill>
    </fill>
    <fill>
      <patternFill patternType="solid">
        <fgColor rgb="FF92D050"/>
        <bgColor rgb="FF99CC00"/>
      </patternFill>
    </fill>
    <fill>
      <patternFill patternType="solid">
        <fgColor rgb="FF99CC00"/>
        <bgColor rgb="FF92D050"/>
      </patternFill>
    </fill>
    <fill>
      <patternFill patternType="solid">
        <fgColor rgb="FF969696"/>
        <bgColor rgb="FF808080"/>
      </patternFill>
    </fill>
    <fill>
      <patternFill patternType="solid">
        <fgColor rgb="FFFF0000"/>
        <bgColor rgb="FF993300"/>
      </patternFill>
    </fill>
    <fill>
      <patternFill patternType="solid">
        <fgColor rgb="FFF2F2F2"/>
        <bgColor rgb="FFFFFFCC"/>
      </patternFill>
    </fill>
    <fill>
      <patternFill patternType="solid">
        <fgColor rgb="FFFFCC00"/>
        <bgColor rgb="FFFFFF0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68">
    <xf numFmtId="0" fontId="0" fillId="0" borderId="0" xfId="0"/>
    <xf numFmtId="0" fontId="0" fillId="0" borderId="0" xfId="0" applyBorder="1"/>
    <xf numFmtId="166" fontId="0" fillId="0" borderId="0" xfId="0" applyNumberFormat="1"/>
    <xf numFmtId="0" fontId="0" fillId="0" borderId="0" xfId="0" applyProtection="1"/>
    <xf numFmtId="0" fontId="1" fillId="0" borderId="0" xfId="0" applyFont="1" applyProtection="1"/>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3" xfId="0" applyFont="1" applyBorder="1" applyAlignment="1" applyProtection="1">
      <alignment horizontal="center"/>
    </xf>
    <xf numFmtId="0" fontId="3" fillId="0" borderId="0" xfId="0" applyFont="1" applyAlignment="1" applyProtection="1">
      <alignment horizontal="center"/>
    </xf>
    <xf numFmtId="166" fontId="0" fillId="0" borderId="0" xfId="0" applyNumberFormat="1" applyProtection="1"/>
    <xf numFmtId="0" fontId="5" fillId="0" borderId="0" xfId="0" applyFont="1" applyAlignment="1" applyProtection="1">
      <alignment horizontal="center"/>
    </xf>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166" fontId="6" fillId="0" borderId="5" xfId="0" applyNumberFormat="1" applyFont="1" applyBorder="1" applyAlignment="1" applyProtection="1">
      <alignment horizontal="center" wrapText="1"/>
    </xf>
    <xf numFmtId="2" fontId="6" fillId="0" borderId="4" xfId="0" applyNumberFormat="1" applyFont="1" applyBorder="1" applyAlignment="1" applyProtection="1">
      <alignment wrapText="1"/>
    </xf>
    <xf numFmtId="0" fontId="6" fillId="0" borderId="6" xfId="0" applyFont="1" applyBorder="1" applyAlignment="1" applyProtection="1">
      <alignment horizontal="left"/>
    </xf>
    <xf numFmtId="0" fontId="6" fillId="0" borderId="6" xfId="0" applyFont="1" applyBorder="1" applyAlignment="1" applyProtection="1">
      <alignment horizontal="center"/>
    </xf>
    <xf numFmtId="0" fontId="6" fillId="3" borderId="6" xfId="0" applyFont="1" applyFill="1" applyBorder="1" applyAlignment="1" applyProtection="1">
      <alignment horizontal="center"/>
      <protection locked="0"/>
    </xf>
    <xf numFmtId="4" fontId="4" fillId="4" borderId="7" xfId="0" applyNumberFormat="1" applyFont="1" applyFill="1" applyBorder="1" applyProtection="1">
      <protection locked="0"/>
    </xf>
    <xf numFmtId="4" fontId="4" fillId="0" borderId="7" xfId="0" applyNumberFormat="1" applyFont="1" applyBorder="1" applyProtection="1"/>
    <xf numFmtId="2" fontId="4" fillId="4" borderId="1" xfId="0" applyNumberFormat="1" applyFont="1" applyFill="1" applyBorder="1" applyProtection="1">
      <protection locked="0"/>
    </xf>
    <xf numFmtId="0" fontId="4" fillId="0" borderId="2" xfId="0" applyFont="1" applyBorder="1" applyAlignment="1" applyProtection="1">
      <alignment wrapText="1"/>
    </xf>
    <xf numFmtId="2" fontId="4" fillId="4" borderId="2" xfId="0" applyNumberFormat="1" applyFont="1" applyFill="1" applyBorder="1" applyProtection="1">
      <protection locked="0"/>
    </xf>
    <xf numFmtId="0" fontId="4" fillId="0" borderId="2" xfId="0" applyFont="1" applyBorder="1"/>
    <xf numFmtId="0" fontId="6" fillId="0" borderId="2" xfId="0" applyFont="1" applyBorder="1" applyAlignment="1" applyProtection="1">
      <alignment horizontal="left"/>
    </xf>
    <xf numFmtId="0" fontId="4" fillId="0" borderId="2" xfId="0" applyFont="1" applyBorder="1" applyProtection="1"/>
    <xf numFmtId="0" fontId="6" fillId="0" borderId="7" xfId="0" applyFont="1" applyBorder="1" applyAlignment="1" applyProtection="1">
      <alignment horizontal="center"/>
    </xf>
    <xf numFmtId="0" fontId="6" fillId="3" borderId="7" xfId="0" applyFont="1" applyFill="1" applyBorder="1" applyAlignment="1" applyProtection="1">
      <alignment horizontal="center"/>
      <protection locked="0"/>
    </xf>
    <xf numFmtId="0" fontId="4" fillId="0" borderId="7" xfId="0" applyFont="1" applyBorder="1" applyProtection="1"/>
    <xf numFmtId="0" fontId="6" fillId="0" borderId="0" xfId="0" applyFont="1" applyBorder="1" applyAlignment="1" applyProtection="1">
      <alignment horizontal="center"/>
    </xf>
    <xf numFmtId="0" fontId="6" fillId="0" borderId="2" xfId="0" applyFont="1" applyBorder="1" applyAlignment="1" applyProtection="1">
      <alignment horizontal="center"/>
    </xf>
    <xf numFmtId="4" fontId="4" fillId="0" borderId="2" xfId="0" applyNumberFormat="1" applyFont="1" applyBorder="1" applyProtection="1"/>
    <xf numFmtId="4" fontId="4" fillId="0" borderId="2" xfId="0" applyNumberFormat="1" applyFont="1" applyBorder="1" applyAlignment="1" applyProtection="1">
      <alignment horizontal="right"/>
    </xf>
    <xf numFmtId="0" fontId="6" fillId="2" borderId="7" xfId="0" applyFont="1" applyFill="1" applyBorder="1" applyAlignment="1" applyProtection="1">
      <alignment horizontal="center"/>
    </xf>
    <xf numFmtId="4" fontId="6" fillId="0" borderId="7" xfId="0" applyNumberFormat="1" applyFont="1" applyBorder="1" applyAlignment="1" applyProtection="1">
      <alignment horizontal="right"/>
    </xf>
    <xf numFmtId="4" fontId="6" fillId="0" borderId="2" xfId="0" applyNumberFormat="1" applyFont="1" applyBorder="1" applyAlignment="1" applyProtection="1">
      <alignment horizontal="right"/>
    </xf>
    <xf numFmtId="0" fontId="6" fillId="5" borderId="8" xfId="0" applyFont="1" applyFill="1" applyBorder="1" applyAlignment="1" applyProtection="1">
      <alignment horizontal="center"/>
    </xf>
    <xf numFmtId="0" fontId="6" fillId="5" borderId="3" xfId="0" applyFont="1" applyFill="1" applyBorder="1" applyAlignment="1" applyProtection="1">
      <alignment horizontal="right"/>
    </xf>
    <xf numFmtId="166" fontId="7" fillId="5" borderId="9" xfId="0" applyNumberFormat="1" applyFont="1" applyFill="1" applyBorder="1" applyAlignment="1" applyProtection="1">
      <alignment horizontal="right"/>
    </xf>
    <xf numFmtId="166" fontId="8" fillId="5" borderId="9" xfId="0" applyNumberFormat="1" applyFont="1" applyFill="1" applyBorder="1" applyAlignment="1" applyProtection="1">
      <alignment horizontal="right"/>
    </xf>
    <xf numFmtId="2" fontId="7" fillId="5" borderId="3" xfId="0" applyNumberFormat="1" applyFont="1" applyFill="1" applyBorder="1" applyProtection="1"/>
    <xf numFmtId="0" fontId="0" fillId="0" borderId="0" xfId="0" applyBorder="1" applyProtection="1"/>
    <xf numFmtId="0" fontId="6" fillId="0" borderId="10" xfId="0" applyFont="1" applyBorder="1" applyAlignment="1" applyProtection="1">
      <alignment horizontal="center"/>
    </xf>
    <xf numFmtId="0" fontId="6" fillId="0" borderId="10" xfId="0" applyFont="1" applyBorder="1" applyAlignment="1" applyProtection="1">
      <alignment horizontal="right"/>
    </xf>
    <xf numFmtId="4" fontId="4" fillId="0" borderId="10" xfId="0" applyNumberFormat="1" applyFont="1" applyBorder="1" applyAlignment="1" applyProtection="1">
      <alignment horizontal="center"/>
    </xf>
    <xf numFmtId="4" fontId="6" fillId="0" borderId="10" xfId="0" applyNumberFormat="1" applyFont="1" applyBorder="1" applyAlignment="1" applyProtection="1">
      <alignment horizontal="center"/>
    </xf>
    <xf numFmtId="4" fontId="4" fillId="0" borderId="0" xfId="0" applyNumberFormat="1" applyFont="1" applyBorder="1" applyAlignment="1" applyProtection="1">
      <alignment horizontal="right"/>
    </xf>
    <xf numFmtId="4" fontId="4" fillId="4" borderId="2" xfId="0" applyNumberFormat="1" applyFont="1" applyFill="1" applyBorder="1" applyProtection="1">
      <protection locked="0"/>
    </xf>
    <xf numFmtId="0" fontId="4" fillId="0" borderId="0" xfId="0" applyFont="1" applyBorder="1" applyProtection="1"/>
    <xf numFmtId="0" fontId="4" fillId="0" borderId="6" xfId="0" applyFont="1" applyBorder="1" applyProtection="1"/>
    <xf numFmtId="2" fontId="4" fillId="0" borderId="2" xfId="0" applyNumberFormat="1" applyFont="1" applyBorder="1" applyProtection="1"/>
    <xf numFmtId="0" fontId="6" fillId="5" borderId="3" xfId="0" applyFont="1" applyFill="1" applyBorder="1" applyAlignment="1" applyProtection="1">
      <alignment horizontal="center"/>
    </xf>
    <xf numFmtId="0" fontId="6" fillId="5" borderId="10" xfId="0" applyFont="1" applyFill="1" applyBorder="1" applyAlignment="1" applyProtection="1">
      <alignment horizontal="center"/>
    </xf>
    <xf numFmtId="0" fontId="6" fillId="5" borderId="8" xfId="0" applyFont="1" applyFill="1" applyBorder="1" applyAlignment="1" applyProtection="1">
      <alignment horizontal="right"/>
    </xf>
    <xf numFmtId="166" fontId="7" fillId="5" borderId="3" xfId="0" applyNumberFormat="1" applyFont="1" applyFill="1" applyBorder="1" applyAlignment="1" applyProtection="1">
      <alignment horizontal="right"/>
    </xf>
    <xf numFmtId="0" fontId="4" fillId="0" borderId="1" xfId="0" applyFont="1" applyBorder="1" applyProtection="1"/>
    <xf numFmtId="4" fontId="4" fillId="0" borderId="1" xfId="0" applyNumberFormat="1" applyFont="1" applyBorder="1" applyProtection="1"/>
    <xf numFmtId="0" fontId="4" fillId="0" borderId="3" xfId="0" applyFont="1" applyBorder="1" applyProtection="1"/>
    <xf numFmtId="0" fontId="7" fillId="5" borderId="3" xfId="0" applyFont="1" applyFill="1" applyBorder="1" applyProtection="1"/>
    <xf numFmtId="4" fontId="7" fillId="5" borderId="4" xfId="0" applyNumberFormat="1" applyFont="1" applyFill="1" applyBorder="1" applyProtection="1"/>
    <xf numFmtId="0" fontId="3" fillId="0" borderId="0" xfId="0" applyFont="1" applyAlignment="1" applyProtection="1">
      <alignment horizontal="left"/>
    </xf>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166"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0" fontId="6" fillId="4" borderId="6" xfId="0" applyFont="1" applyFill="1" applyBorder="1" applyAlignment="1" applyProtection="1">
      <alignment horizontal="center"/>
      <protection locked="0"/>
    </xf>
    <xf numFmtId="0" fontId="6" fillId="0" borderId="2"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left"/>
    </xf>
    <xf numFmtId="0" fontId="6" fillId="4" borderId="7" xfId="0" applyFont="1" applyFill="1" applyBorder="1" applyAlignment="1" applyProtection="1">
      <alignment horizontal="center"/>
      <protection locked="0"/>
    </xf>
    <xf numFmtId="0" fontId="6" fillId="2" borderId="7" xfId="0" applyFont="1" applyFill="1" applyBorder="1" applyProtection="1"/>
    <xf numFmtId="0" fontId="4" fillId="0" borderId="2" xfId="0" applyFont="1" applyBorder="1" applyAlignment="1">
      <alignment wrapText="1"/>
    </xf>
    <xf numFmtId="4" fontId="4" fillId="0" borderId="7" xfId="0" applyNumberFormat="1" applyFont="1" applyBorder="1"/>
    <xf numFmtId="0" fontId="5" fillId="0" borderId="0" xfId="0" applyFont="1"/>
    <xf numFmtId="0" fontId="3" fillId="6" borderId="0" xfId="0" applyFont="1" applyFill="1"/>
    <xf numFmtId="0" fontId="6" fillId="0" borderId="7" xfId="0" applyFont="1" applyBorder="1" applyAlignment="1">
      <alignment horizontal="center"/>
    </xf>
    <xf numFmtId="4" fontId="4" fillId="0" borderId="2" xfId="0" applyNumberFormat="1" applyFont="1" applyBorder="1"/>
    <xf numFmtId="168" fontId="0" fillId="0" borderId="0" xfId="0" applyNumberFormat="1"/>
    <xf numFmtId="168" fontId="0" fillId="0" borderId="0" xfId="0" applyNumberFormat="1" applyBorder="1"/>
    <xf numFmtId="165" fontId="0" fillId="0" borderId="0" xfId="0" applyNumberFormat="1"/>
    <xf numFmtId="0" fontId="0" fillId="2" borderId="1" xfId="0" applyFont="1" applyFill="1" applyBorder="1" applyAlignment="1" applyProtection="1">
      <alignment horizontal="center"/>
    </xf>
    <xf numFmtId="165" fontId="0" fillId="0" borderId="0" xfId="0" applyNumberFormat="1" applyProtection="1"/>
    <xf numFmtId="0" fontId="0" fillId="0" borderId="2" xfId="0" applyBorder="1" applyProtection="1"/>
    <xf numFmtId="165" fontId="6" fillId="0" borderId="0" xfId="0" applyNumberFormat="1" applyFont="1" applyAlignment="1" applyProtection="1">
      <alignment horizontal="right"/>
    </xf>
    <xf numFmtId="165" fontId="6" fillId="0" borderId="0" xfId="0" applyNumberFormat="1" applyFont="1" applyAlignment="1" applyProtection="1">
      <alignment horizontal="center"/>
    </xf>
    <xf numFmtId="0" fontId="5" fillId="0" borderId="0" xfId="0" applyFont="1" applyProtection="1"/>
    <xf numFmtId="165" fontId="3" fillId="0" borderId="0" xfId="0" applyNumberFormat="1" applyFont="1" applyAlignment="1" applyProtection="1">
      <alignment horizontal="center"/>
    </xf>
    <xf numFmtId="0" fontId="3" fillId="6" borderId="0" xfId="0" applyFont="1" applyFill="1" applyProtection="1"/>
    <xf numFmtId="0" fontId="3" fillId="2" borderId="0" xfId="0" applyFont="1" applyFill="1" applyAlignment="1" applyProtection="1">
      <alignment horizontal="left"/>
    </xf>
    <xf numFmtId="0" fontId="5" fillId="2" borderId="0" xfId="0" applyFont="1" applyFill="1" applyProtection="1"/>
    <xf numFmtId="0" fontId="0" fillId="2" borderId="0" xfId="0" applyFill="1" applyProtection="1"/>
    <xf numFmtId="165" fontId="3" fillId="2" borderId="0" xfId="0" applyNumberFormat="1" applyFont="1" applyFill="1" applyAlignment="1" applyProtection="1">
      <alignment horizontal="center"/>
    </xf>
    <xf numFmtId="167" fontId="3" fillId="0" borderId="0" xfId="0" applyNumberFormat="1" applyFont="1" applyAlignment="1" applyProtection="1">
      <alignment horizontal="center"/>
    </xf>
    <xf numFmtId="0" fontId="3" fillId="8" borderId="11" xfId="0" applyFont="1" applyFill="1" applyBorder="1" applyAlignment="1" applyProtection="1">
      <alignment horizontal="left"/>
    </xf>
    <xf numFmtId="0" fontId="5" fillId="8" borderId="12" xfId="0" applyFont="1" applyFill="1" applyBorder="1" applyProtection="1"/>
    <xf numFmtId="0" fontId="0" fillId="8" borderId="12" xfId="0" applyFill="1" applyBorder="1" applyProtection="1"/>
    <xf numFmtId="165" fontId="3" fillId="8" borderId="5" xfId="0" applyNumberFormat="1" applyFont="1" applyFill="1" applyBorder="1" applyAlignment="1" applyProtection="1">
      <alignment horizontal="center"/>
    </xf>
    <xf numFmtId="0" fontId="3" fillId="0" borderId="0" xfId="0" applyFont="1" applyProtection="1"/>
    <xf numFmtId="0" fontId="6" fillId="0" borderId="0" xfId="0" applyFont="1" applyProtection="1"/>
    <xf numFmtId="167" fontId="0" fillId="0" borderId="0" xfId="0" applyNumberFormat="1" applyAlignment="1" applyProtection="1">
      <alignment horizontal="center"/>
    </xf>
    <xf numFmtId="164" fontId="4" fillId="0" borderId="0" xfId="0" applyNumberFormat="1" applyFont="1" applyProtection="1"/>
    <xf numFmtId="0" fontId="3" fillId="2" borderId="11" xfId="0" applyFont="1" applyFill="1" applyBorder="1" applyAlignment="1" applyProtection="1">
      <alignment horizontal="left"/>
    </xf>
    <xf numFmtId="0" fontId="5" fillId="2" borderId="12" xfId="0" applyFont="1" applyFill="1" applyBorder="1" applyProtection="1"/>
    <xf numFmtId="0" fontId="0" fillId="2" borderId="12" xfId="0" applyFill="1" applyBorder="1" applyProtection="1"/>
    <xf numFmtId="168" fontId="3" fillId="4" borderId="5" xfId="0" applyNumberFormat="1" applyFont="1" applyFill="1" applyBorder="1" applyAlignment="1" applyProtection="1">
      <alignment horizontal="center"/>
      <protection locked="0"/>
    </xf>
    <xf numFmtId="164" fontId="6" fillId="6" borderId="0" xfId="0" applyNumberFormat="1" applyFont="1" applyFill="1" applyProtection="1"/>
    <xf numFmtId="167" fontId="0" fillId="0" borderId="0" xfId="0" applyNumberFormat="1" applyProtection="1"/>
    <xf numFmtId="167" fontId="5" fillId="0" borderId="0" xfId="0" applyNumberFormat="1" applyFont="1" applyProtection="1"/>
    <xf numFmtId="0" fontId="5" fillId="0" borderId="0" xfId="0" applyFont="1" applyProtection="1">
      <protection locked="0"/>
    </xf>
    <xf numFmtId="0" fontId="0" fillId="0" borderId="0" xfId="0" applyProtection="1">
      <protection locked="0"/>
    </xf>
    <xf numFmtId="168" fontId="0" fillId="0" borderId="1" xfId="0" applyNumberFormat="1" applyBorder="1" applyProtection="1">
      <protection locked="0"/>
    </xf>
    <xf numFmtId="164" fontId="6" fillId="6" borderId="0" xfId="0" applyNumberFormat="1" applyFont="1" applyFill="1"/>
    <xf numFmtId="168" fontId="0" fillId="0" borderId="2" xfId="0" applyNumberFormat="1" applyBorder="1" applyProtection="1">
      <protection locked="0"/>
    </xf>
    <xf numFmtId="164" fontId="4" fillId="0" borderId="0" xfId="0" applyNumberFormat="1" applyFont="1"/>
    <xf numFmtId="167" fontId="0" fillId="0" borderId="2" xfId="0" applyNumberFormat="1" applyBorder="1" applyProtection="1">
      <protection locked="0"/>
    </xf>
    <xf numFmtId="167" fontId="0" fillId="0" borderId="3" xfId="0" applyNumberFormat="1" applyBorder="1" applyProtection="1">
      <protection locked="0"/>
    </xf>
    <xf numFmtId="0" fontId="6" fillId="2" borderId="7" xfId="0" applyFont="1" applyFill="1" applyBorder="1" applyAlignment="1" applyProtection="1">
      <alignment horizontal="left"/>
    </xf>
    <xf numFmtId="0" fontId="0" fillId="2" borderId="0" xfId="0" applyFill="1"/>
    <xf numFmtId="0" fontId="10" fillId="4" borderId="6" xfId="0" applyFont="1" applyFill="1" applyBorder="1" applyAlignment="1" applyProtection="1">
      <alignment horizontal="center"/>
      <protection locked="0"/>
    </xf>
    <xf numFmtId="0" fontId="11" fillId="0" borderId="2" xfId="0" applyFont="1" applyBorder="1"/>
    <xf numFmtId="0" fontId="11" fillId="0" borderId="2" xfId="0" applyFont="1" applyBorder="1" applyAlignment="1" applyProtection="1">
      <alignment wrapText="1"/>
    </xf>
    <xf numFmtId="0" fontId="12" fillId="0" borderId="6" xfId="0" applyFont="1" applyBorder="1" applyAlignment="1">
      <alignment horizontal="left"/>
    </xf>
    <xf numFmtId="4" fontId="11" fillId="4" borderId="7" xfId="0" applyNumberFormat="1" applyFont="1" applyFill="1" applyBorder="1" applyProtection="1">
      <protection locked="0"/>
    </xf>
    <xf numFmtId="2" fontId="11" fillId="4" borderId="2" xfId="0" applyNumberFormat="1" applyFont="1" applyFill="1" applyBorder="1" applyProtection="1">
      <protection locked="0"/>
    </xf>
    <xf numFmtId="0" fontId="10" fillId="0" borderId="6" xfId="0" applyFont="1" applyBorder="1" applyAlignment="1">
      <alignment horizontal="left"/>
    </xf>
    <xf numFmtId="0" fontId="10" fillId="0" borderId="6" xfId="0" applyFont="1" applyBorder="1" applyAlignment="1">
      <alignment horizontal="center"/>
    </xf>
    <xf numFmtId="0" fontId="11" fillId="0" borderId="1" xfId="0" applyFont="1" applyBorder="1"/>
    <xf numFmtId="0" fontId="11" fillId="0" borderId="2" xfId="0" applyFont="1" applyBorder="1" applyAlignment="1">
      <alignment wrapText="1"/>
    </xf>
    <xf numFmtId="0" fontId="10" fillId="0" borderId="2" xfId="0" applyFont="1" applyBorder="1" applyAlignment="1">
      <alignment horizontal="left"/>
    </xf>
    <xf numFmtId="0" fontId="11" fillId="0" borderId="2" xfId="0" applyFont="1" applyBorder="1" applyProtection="1"/>
    <xf numFmtId="0" fontId="13" fillId="0" borderId="6" xfId="0" applyFont="1" applyBorder="1" applyAlignment="1">
      <alignment horizontal="left"/>
    </xf>
    <xf numFmtId="0" fontId="11" fillId="7" borderId="2" xfId="0" applyFont="1" applyFill="1" applyBorder="1" applyProtection="1"/>
    <xf numFmtId="0" fontId="10" fillId="0" borderId="7" xfId="0" applyFont="1" applyBorder="1" applyAlignment="1">
      <alignment horizontal="center"/>
    </xf>
    <xf numFmtId="0" fontId="10" fillId="4" borderId="7" xfId="0" applyFont="1" applyFill="1" applyBorder="1" applyAlignment="1" applyProtection="1">
      <alignment horizontal="center"/>
      <protection locked="0"/>
    </xf>
    <xf numFmtId="0" fontId="11" fillId="0" borderId="7" xfId="0" applyFont="1" applyBorder="1" applyProtection="1"/>
    <xf numFmtId="0" fontId="14" fillId="0" borderId="0" xfId="0" applyFont="1" applyProtection="1">
      <protection locked="0"/>
    </xf>
    <xf numFmtId="0" fontId="2" fillId="0" borderId="2" xfId="0" applyFont="1" applyBorder="1" applyAlignment="1" applyProtection="1">
      <alignment horizontal="center"/>
    </xf>
    <xf numFmtId="0" fontId="15" fillId="0" borderId="2" xfId="0" applyFont="1" applyBorder="1" applyAlignment="1" applyProtection="1">
      <alignment horizontal="center"/>
    </xf>
    <xf numFmtId="0" fontId="4" fillId="0" borderId="1" xfId="0" applyFont="1" applyFill="1" applyBorder="1"/>
    <xf numFmtId="0" fontId="4" fillId="0" borderId="2" xfId="0" applyFont="1" applyFill="1" applyBorder="1" applyAlignment="1" applyProtection="1">
      <alignment wrapText="1"/>
    </xf>
    <xf numFmtId="0" fontId="11" fillId="0" borderId="2" xfId="0" applyFont="1" applyFill="1" applyBorder="1" applyAlignment="1" applyProtection="1">
      <alignment wrapText="1"/>
    </xf>
    <xf numFmtId="0" fontId="4" fillId="0" borderId="2" xfId="0" applyFont="1" applyFill="1" applyBorder="1"/>
    <xf numFmtId="0" fontId="11" fillId="0" borderId="2" xfId="0" applyFont="1" applyFill="1" applyBorder="1"/>
    <xf numFmtId="0" fontId="11" fillId="0" borderId="2" xfId="0" applyFont="1" applyFill="1" applyBorder="1" applyProtection="1"/>
    <xf numFmtId="0" fontId="4" fillId="0" borderId="2" xfId="0" applyFont="1" applyFill="1" applyBorder="1" applyProtection="1"/>
    <xf numFmtId="0" fontId="4" fillId="0" borderId="7" xfId="0" applyFont="1" applyFill="1" applyBorder="1" applyProtection="1"/>
    <xf numFmtId="0" fontId="16" fillId="0" borderId="2" xfId="0" applyFont="1" applyFill="1" applyBorder="1"/>
    <xf numFmtId="169" fontId="10" fillId="5" borderId="3" xfId="0" applyNumberFormat="1" applyFont="1" applyFill="1" applyBorder="1" applyProtection="1"/>
    <xf numFmtId="0" fontId="10" fillId="0" borderId="2" xfId="0" applyFont="1" applyFill="1" applyBorder="1" applyAlignment="1">
      <alignment horizontal="left"/>
    </xf>
    <xf numFmtId="0" fontId="10" fillId="0" borderId="6" xfId="0" applyFont="1" applyFill="1" applyBorder="1" applyAlignment="1">
      <alignment horizontal="center"/>
    </xf>
    <xf numFmtId="0" fontId="10" fillId="0" borderId="6" xfId="0" applyFont="1" applyFill="1" applyBorder="1" applyAlignment="1">
      <alignment horizontal="left"/>
    </xf>
    <xf numFmtId="0" fontId="11" fillId="0" borderId="2" xfId="0" applyFont="1" applyFill="1" applyBorder="1" applyAlignment="1">
      <alignment wrapText="1"/>
    </xf>
    <xf numFmtId="4" fontId="4" fillId="0" borderId="7" xfId="0" applyNumberFormat="1" applyFont="1" applyFill="1" applyBorder="1"/>
    <xf numFmtId="4" fontId="4" fillId="0" borderId="7" xfId="0" applyNumberFormat="1" applyFont="1" applyFill="1" applyBorder="1" applyProtection="1"/>
    <xf numFmtId="0" fontId="14" fillId="0" borderId="0" xfId="0" applyFont="1" applyProtection="1"/>
    <xf numFmtId="4" fontId="6" fillId="5" borderId="3" xfId="0" applyNumberFormat="1" applyFont="1" applyFill="1" applyBorder="1" applyProtection="1"/>
    <xf numFmtId="0" fontId="3" fillId="0" borderId="3" xfId="0" applyFont="1" applyBorder="1" applyAlignment="1" applyProtection="1">
      <alignment horizontal="center"/>
    </xf>
    <xf numFmtId="0" fontId="0" fillId="2" borderId="1" xfId="0" applyFill="1" applyBorder="1" applyAlignment="1" applyProtection="1">
      <alignment horizontal="center"/>
    </xf>
    <xf numFmtId="0" fontId="2" fillId="0" borderId="2" xfId="0" applyFont="1" applyBorder="1" applyAlignment="1" applyProtection="1">
      <alignment horizontal="center"/>
    </xf>
    <xf numFmtId="0" fontId="3" fillId="0" borderId="2" xfId="0" applyFont="1" applyBorder="1" applyAlignment="1" applyProtection="1">
      <alignment horizontal="center"/>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2D05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171360</xdr:colOff>
      <xdr:row>2</xdr:row>
      <xdr:rowOff>129960</xdr:rowOff>
    </xdr:from>
    <xdr:to>
      <xdr:col>4</xdr:col>
      <xdr:colOff>1723680</xdr:colOff>
      <xdr:row>4</xdr:row>
      <xdr:rowOff>37800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066405" y="529590"/>
          <a:ext cx="1552575" cy="298450"/>
        </a:xfrm>
        <a:prstGeom prst="rect">
          <a:avLst/>
        </a:prstGeom>
        <a:ln>
          <a:noFill/>
        </a:ln>
      </xdr:spPr>
    </xdr:pic>
    <xdr:clientData/>
  </xdr:twoCellAnchor>
  <xdr:twoCellAnchor editAs="oneCell">
    <xdr:from>
      <xdr:col>0</xdr:col>
      <xdr:colOff>343080</xdr:colOff>
      <xdr:row>14</xdr:row>
      <xdr:rowOff>38160</xdr:rowOff>
    </xdr:from>
    <xdr:to>
      <xdr:col>0</xdr:col>
      <xdr:colOff>714240</xdr:colOff>
      <xdr:row>23</xdr:row>
      <xdr:rowOff>37770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42900" y="2847975"/>
          <a:ext cx="370840" cy="1485265"/>
        </a:xfrm>
        <a:prstGeom prst="curvedRightArrow">
          <a:avLst>
            <a:gd name="adj1" fmla="val 25000"/>
            <a:gd name="adj2" fmla="val 50000"/>
            <a:gd name="adj3" fmla="val 25000"/>
          </a:avLst>
        </a:prstGeom>
        <a:solidFill>
          <a:srgbClr val="FFFF00"/>
        </a:solidFill>
        <a:ln>
          <a:solidFill>
            <a:srgbClr val="0070C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314740</xdr:colOff>
      <xdr:row>0</xdr:row>
      <xdr:rowOff>115956</xdr:rowOff>
    </xdr:from>
    <xdr:to>
      <xdr:col>2</xdr:col>
      <xdr:colOff>718799</xdr:colOff>
      <xdr:row>4</xdr:row>
      <xdr:rowOff>226082</xdr:rowOff>
    </xdr:to>
    <xdr:pic>
      <xdr:nvPicPr>
        <xdr:cNvPr id="6" name="Immagine 5">
          <a:extLst>
            <a:ext uri="{FF2B5EF4-FFF2-40B4-BE49-F238E27FC236}">
              <a16:creationId xmlns:a16="http://schemas.microsoft.com/office/drawing/2014/main" id="{12DA911E-C4D7-7587-C743-6B67CCE9B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1892" y="115956"/>
          <a:ext cx="1182624" cy="905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5" name="Afbeelding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8971915" y="329565"/>
          <a:ext cx="1551940" cy="298450"/>
        </a:xfrm>
        <a:prstGeom prst="rect">
          <a:avLst/>
        </a:prstGeom>
        <a:ln>
          <a:noFill/>
        </a:ln>
      </xdr:spPr>
    </xdr:pic>
    <xdr:clientData/>
  </xdr:twoCellAnchor>
  <xdr:twoCellAnchor editAs="oneCell">
    <xdr:from>
      <xdr:col>1</xdr:col>
      <xdr:colOff>687457</xdr:colOff>
      <xdr:row>0</xdr:row>
      <xdr:rowOff>66262</xdr:rowOff>
    </xdr:from>
    <xdr:to>
      <xdr:col>2</xdr:col>
      <xdr:colOff>718798</xdr:colOff>
      <xdr:row>4</xdr:row>
      <xdr:rowOff>143257</xdr:rowOff>
    </xdr:to>
    <xdr:pic>
      <xdr:nvPicPr>
        <xdr:cNvPr id="4" name="Immagine 3">
          <a:extLst>
            <a:ext uri="{FF2B5EF4-FFF2-40B4-BE49-F238E27FC236}">
              <a16:creationId xmlns:a16="http://schemas.microsoft.com/office/drawing/2014/main" id="{5A06F593-E570-4C38-86D6-44A3FD025E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5935" y="66262"/>
          <a:ext cx="1182624" cy="905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7" name="Afbeelding 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9229090" y="329565"/>
          <a:ext cx="1551940" cy="298450"/>
        </a:xfrm>
        <a:prstGeom prst="rect">
          <a:avLst/>
        </a:prstGeom>
        <a:ln>
          <a:noFill/>
        </a:ln>
      </xdr:spPr>
    </xdr:pic>
    <xdr:clientData/>
  </xdr:twoCellAnchor>
  <xdr:twoCellAnchor editAs="oneCell">
    <xdr:from>
      <xdr:col>1</xdr:col>
      <xdr:colOff>513522</xdr:colOff>
      <xdr:row>0</xdr:row>
      <xdr:rowOff>82825</xdr:rowOff>
    </xdr:from>
    <xdr:to>
      <xdr:col>2</xdr:col>
      <xdr:colOff>735363</xdr:colOff>
      <xdr:row>4</xdr:row>
      <xdr:rowOff>159820</xdr:rowOff>
    </xdr:to>
    <xdr:pic>
      <xdr:nvPicPr>
        <xdr:cNvPr id="3" name="Immagine 2">
          <a:extLst>
            <a:ext uri="{FF2B5EF4-FFF2-40B4-BE49-F238E27FC236}">
              <a16:creationId xmlns:a16="http://schemas.microsoft.com/office/drawing/2014/main" id="{072AEE56-2ACF-42E9-AD42-C76B50ACC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82825"/>
          <a:ext cx="1182624" cy="905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5.50\TechnogroupCondivisioni\CondivisioneUffici\TECHNOGROUP%20INTERNATIONAL\PREVENTIVI%202019\ZALANDO%20-%20Tender%20Verona\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efreshError="1">
        <row r="22">
          <cell r="E22">
            <v>42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view="pageBreakPreview" zoomScale="115" zoomScaleNormal="100" zoomScaleSheetLayoutView="115" workbookViewId="0">
      <selection activeCell="E28" sqref="E28"/>
    </sheetView>
  </sheetViews>
  <sheetFormatPr defaultColWidth="9" defaultRowHeight="12.75" x14ac:dyDescent="0.2"/>
  <cols>
    <col min="1" max="1" width="11" customWidth="1"/>
    <col min="2" max="2" width="11.7109375" customWidth="1"/>
    <col min="3" max="3" width="22.7109375" customWidth="1"/>
    <col min="4" max="4" width="73" customWidth="1"/>
    <col min="5" max="5" width="31.28515625" style="87" customWidth="1"/>
    <col min="6" max="7" width="11.7109375" customWidth="1"/>
    <col min="8" max="10" width="9.140625" customWidth="1"/>
    <col min="11" max="11" width="10.28515625" customWidth="1"/>
    <col min="12" max="1025" width="11.42578125" customWidth="1"/>
  </cols>
  <sheetData>
    <row r="1" spans="1:11" ht="15.75" x14ac:dyDescent="0.25">
      <c r="A1" s="3"/>
      <c r="B1" s="4"/>
      <c r="C1" s="4"/>
      <c r="D1" s="88" t="s">
        <v>0</v>
      </c>
      <c r="E1" s="89"/>
      <c r="F1" s="3"/>
      <c r="G1" s="3"/>
      <c r="H1" s="3"/>
    </row>
    <row r="2" spans="1:11" ht="15.75" x14ac:dyDescent="0.25">
      <c r="A2" s="3"/>
      <c r="B2" s="4"/>
      <c r="C2" s="4"/>
      <c r="D2" s="90"/>
      <c r="E2" s="89"/>
      <c r="F2" s="3"/>
      <c r="G2" s="3"/>
      <c r="H2" s="3"/>
    </row>
    <row r="3" spans="1:11" ht="18" x14ac:dyDescent="0.25">
      <c r="A3" s="3"/>
      <c r="B3" s="4"/>
      <c r="C3" s="4"/>
      <c r="D3" s="5" t="s">
        <v>1</v>
      </c>
      <c r="E3" s="89"/>
      <c r="F3" s="3"/>
      <c r="G3" s="3"/>
      <c r="H3" s="3"/>
    </row>
    <row r="4" spans="1:11" x14ac:dyDescent="0.2">
      <c r="A4" s="3"/>
      <c r="B4" s="3"/>
      <c r="C4" s="3"/>
      <c r="D4" s="90"/>
      <c r="E4" s="89"/>
      <c r="F4" s="3"/>
      <c r="G4" s="3"/>
      <c r="H4" s="3"/>
    </row>
    <row r="5" spans="1:11" ht="18" x14ac:dyDescent="0.25">
      <c r="A5" s="3"/>
      <c r="B5" s="7"/>
      <c r="C5" s="7"/>
      <c r="D5" s="144" t="s">
        <v>141</v>
      </c>
      <c r="E5" s="89"/>
      <c r="F5" s="3"/>
      <c r="G5" s="3"/>
      <c r="H5" s="3"/>
    </row>
    <row r="6" spans="1:11" x14ac:dyDescent="0.2">
      <c r="A6" s="3"/>
      <c r="B6" s="8"/>
      <c r="C6" s="8"/>
      <c r="D6" s="6"/>
      <c r="E6" s="91"/>
      <c r="F6" s="3"/>
      <c r="G6" s="3"/>
      <c r="H6" s="3"/>
    </row>
    <row r="7" spans="1:11" x14ac:dyDescent="0.2">
      <c r="A7" s="3"/>
      <c r="B7" s="8"/>
      <c r="C7" s="8"/>
      <c r="D7" s="145" t="s">
        <v>134</v>
      </c>
      <c r="E7" s="91"/>
      <c r="F7" s="3"/>
      <c r="G7" s="3"/>
      <c r="H7" s="3"/>
      <c r="J7" s="85"/>
      <c r="K7" s="85"/>
    </row>
    <row r="8" spans="1:11" x14ac:dyDescent="0.2">
      <c r="A8" s="3"/>
      <c r="B8" s="12"/>
      <c r="C8" s="12"/>
      <c r="D8" s="9"/>
      <c r="E8" s="91"/>
      <c r="F8" s="3"/>
      <c r="G8" s="3"/>
      <c r="H8" s="3"/>
      <c r="J8" s="85"/>
      <c r="K8" s="86"/>
    </row>
    <row r="9" spans="1:11" x14ac:dyDescent="0.2">
      <c r="A9" s="3"/>
      <c r="B9" s="12"/>
      <c r="C9" s="12"/>
      <c r="D9" s="8"/>
      <c r="E9" s="91"/>
      <c r="F9" s="3"/>
      <c r="G9" s="3"/>
      <c r="H9" s="3"/>
      <c r="J9" s="85"/>
      <c r="K9" s="86"/>
    </row>
    <row r="10" spans="1:11" x14ac:dyDescent="0.2">
      <c r="A10" s="3"/>
      <c r="B10" s="12"/>
      <c r="C10" s="12"/>
      <c r="D10" s="8"/>
      <c r="E10" s="92"/>
      <c r="F10" s="3"/>
      <c r="G10" s="3"/>
      <c r="H10" s="3"/>
      <c r="J10" s="85"/>
      <c r="K10" s="86"/>
    </row>
    <row r="11" spans="1:11" x14ac:dyDescent="0.2">
      <c r="A11" s="3"/>
      <c r="B11" s="62" t="s">
        <v>4</v>
      </c>
      <c r="C11" s="93"/>
      <c r="D11" s="3"/>
      <c r="E11" s="94">
        <f>CCTV!J51</f>
        <v>14986</v>
      </c>
      <c r="F11" s="93" t="s">
        <v>2</v>
      </c>
      <c r="G11" s="95" t="s">
        <v>3</v>
      </c>
      <c r="H11" s="3"/>
      <c r="J11" s="85"/>
      <c r="K11" s="86"/>
    </row>
    <row r="12" spans="1:11" x14ac:dyDescent="0.2">
      <c r="A12" s="3"/>
      <c r="B12" s="62" t="s">
        <v>5</v>
      </c>
      <c r="C12" s="93"/>
      <c r="D12" s="3"/>
      <c r="E12" s="94">
        <f>CCTV!J62</f>
        <v>0</v>
      </c>
      <c r="F12" s="93" t="s">
        <v>2</v>
      </c>
      <c r="G12" s="95" t="s">
        <v>3</v>
      </c>
      <c r="H12" s="3"/>
      <c r="J12" s="85"/>
      <c r="K12" s="86"/>
    </row>
    <row r="13" spans="1:11" x14ac:dyDescent="0.2">
      <c r="A13" s="3"/>
      <c r="B13" s="62" t="s">
        <v>6</v>
      </c>
      <c r="C13" s="93"/>
      <c r="D13" s="3"/>
      <c r="E13" s="94">
        <f>ACS!J43</f>
        <v>9889</v>
      </c>
      <c r="F13" s="93" t="s">
        <v>2</v>
      </c>
      <c r="G13" s="95" t="s">
        <v>3</v>
      </c>
      <c r="H13" s="3"/>
      <c r="J13" s="85"/>
      <c r="K13" s="86"/>
    </row>
    <row r="14" spans="1:11" x14ac:dyDescent="0.2">
      <c r="A14" s="3"/>
      <c r="B14" s="62" t="s">
        <v>7</v>
      </c>
      <c r="C14" s="93"/>
      <c r="D14" s="3"/>
      <c r="E14" s="94">
        <f>ACS!J53</f>
        <v>0</v>
      </c>
      <c r="F14" s="93" t="s">
        <v>2</v>
      </c>
      <c r="G14" s="95" t="s">
        <v>3</v>
      </c>
      <c r="H14" s="3"/>
      <c r="J14" s="85"/>
      <c r="K14" s="86"/>
    </row>
    <row r="15" spans="1:11" x14ac:dyDescent="0.2">
      <c r="A15" s="3"/>
      <c r="B15" s="96" t="s">
        <v>8</v>
      </c>
      <c r="C15" s="97"/>
      <c r="D15" s="98"/>
      <c r="E15" s="99">
        <f>SUM(E24:E31)</f>
        <v>4340</v>
      </c>
      <c r="F15" s="93" t="s">
        <v>2</v>
      </c>
      <c r="G15" s="95" t="s">
        <v>3</v>
      </c>
      <c r="H15" s="3"/>
      <c r="J15" s="85"/>
      <c r="K15" s="86"/>
    </row>
    <row r="16" spans="1:11" x14ac:dyDescent="0.2">
      <c r="A16" s="3"/>
      <c r="B16" s="62"/>
      <c r="C16" s="93"/>
      <c r="D16" s="3"/>
      <c r="E16" s="100"/>
      <c r="F16" s="3"/>
      <c r="G16" s="93"/>
      <c r="H16" s="3"/>
      <c r="J16" s="85"/>
      <c r="K16" s="86"/>
    </row>
    <row r="17" spans="1:12" x14ac:dyDescent="0.2">
      <c r="A17" s="3"/>
      <c r="B17" s="101" t="s">
        <v>9</v>
      </c>
      <c r="C17" s="102"/>
      <c r="D17" s="103"/>
      <c r="E17" s="104">
        <f>SUM(E11:E15)</f>
        <v>29215</v>
      </c>
      <c r="F17" s="93" t="s">
        <v>2</v>
      </c>
      <c r="G17" s="95" t="s">
        <v>3</v>
      </c>
      <c r="H17" s="3"/>
      <c r="J17" s="85"/>
      <c r="K17" s="86"/>
    </row>
    <row r="18" spans="1:12" x14ac:dyDescent="0.2">
      <c r="A18" s="3"/>
      <c r="B18" s="105"/>
      <c r="C18" s="93"/>
      <c r="D18" s="3"/>
      <c r="E18" s="100"/>
      <c r="F18" s="3"/>
      <c r="G18" s="106"/>
      <c r="H18" s="3"/>
    </row>
    <row r="19" spans="1:12" x14ac:dyDescent="0.2">
      <c r="A19" s="3"/>
      <c r="B19" s="3"/>
      <c r="C19" s="3"/>
      <c r="D19" s="3"/>
      <c r="E19" s="107"/>
      <c r="F19" s="3"/>
      <c r="G19" s="108"/>
      <c r="H19" s="3"/>
    </row>
    <row r="20" spans="1:12" x14ac:dyDescent="0.2">
      <c r="A20" s="3"/>
      <c r="B20" s="109" t="s">
        <v>10</v>
      </c>
      <c r="C20" s="110"/>
      <c r="D20" s="111"/>
      <c r="E20" s="112">
        <v>42</v>
      </c>
      <c r="F20" s="93" t="s">
        <v>2</v>
      </c>
      <c r="G20" s="113" t="s">
        <v>11</v>
      </c>
      <c r="H20" s="95"/>
      <c r="I20" s="82"/>
      <c r="J20" s="82"/>
      <c r="K20" s="82"/>
      <c r="L20" s="82"/>
    </row>
    <row r="21" spans="1:12" x14ac:dyDescent="0.2">
      <c r="A21" s="3"/>
      <c r="B21" s="3"/>
      <c r="C21" s="3"/>
      <c r="D21" s="3"/>
      <c r="E21" s="114"/>
      <c r="F21" s="3"/>
      <c r="G21" s="108"/>
      <c r="H21" s="3"/>
    </row>
    <row r="22" spans="1:12" x14ac:dyDescent="0.2">
      <c r="A22" s="3"/>
      <c r="B22" s="3"/>
      <c r="C22" s="3"/>
      <c r="D22" s="3"/>
      <c r="E22" s="114"/>
      <c r="F22" s="3"/>
      <c r="G22" s="108"/>
      <c r="H22" s="3"/>
    </row>
    <row r="23" spans="1:12" x14ac:dyDescent="0.2">
      <c r="A23" s="3"/>
      <c r="B23" s="93" t="s">
        <v>12</v>
      </c>
      <c r="C23" s="3"/>
      <c r="D23" s="3"/>
      <c r="E23" s="115" t="s">
        <v>13</v>
      </c>
      <c r="F23" s="3"/>
      <c r="G23" s="108"/>
      <c r="H23" s="3"/>
    </row>
    <row r="24" spans="1:12" x14ac:dyDescent="0.2">
      <c r="A24" s="3"/>
      <c r="B24" s="116" t="s">
        <v>14</v>
      </c>
      <c r="C24" s="116"/>
      <c r="D24" s="117"/>
      <c r="E24" s="118">
        <v>1990</v>
      </c>
      <c r="F24" s="81" t="s">
        <v>2</v>
      </c>
      <c r="G24" s="119" t="s">
        <v>15</v>
      </c>
      <c r="H24" s="82"/>
      <c r="I24" s="82"/>
      <c r="J24" s="82"/>
      <c r="K24" s="82"/>
      <c r="L24" s="82"/>
    </row>
    <row r="25" spans="1:12" x14ac:dyDescent="0.2">
      <c r="A25" s="3"/>
      <c r="B25" s="143" t="s">
        <v>120</v>
      </c>
      <c r="D25" s="117"/>
      <c r="E25" s="120">
        <v>2000</v>
      </c>
      <c r="G25" s="121" t="s">
        <v>16</v>
      </c>
    </row>
    <row r="26" spans="1:12" x14ac:dyDescent="0.2">
      <c r="A26" s="3"/>
      <c r="B26" s="116" t="s">
        <v>17</v>
      </c>
      <c r="D26" s="117"/>
      <c r="E26" s="120">
        <v>0</v>
      </c>
      <c r="G26" s="121" t="s">
        <v>16</v>
      </c>
    </row>
    <row r="27" spans="1:12" x14ac:dyDescent="0.2">
      <c r="A27" s="3"/>
      <c r="B27" s="116" t="s">
        <v>18</v>
      </c>
      <c r="D27" s="117"/>
      <c r="E27" s="120">
        <v>0</v>
      </c>
      <c r="G27" s="121" t="s">
        <v>16</v>
      </c>
    </row>
    <row r="28" spans="1:12" x14ac:dyDescent="0.2">
      <c r="A28" s="3"/>
      <c r="B28" s="116" t="s">
        <v>19</v>
      </c>
      <c r="C28" s="117"/>
      <c r="D28" s="117"/>
      <c r="E28" s="120">
        <v>350</v>
      </c>
      <c r="G28" s="121" t="s">
        <v>16</v>
      </c>
    </row>
    <row r="29" spans="1:12" x14ac:dyDescent="0.2">
      <c r="A29" s="3"/>
      <c r="B29" s="116" t="s">
        <v>20</v>
      </c>
      <c r="C29" s="117"/>
      <c r="D29" s="117"/>
      <c r="E29" s="122"/>
      <c r="G29" s="121" t="s">
        <v>16</v>
      </c>
    </row>
    <row r="30" spans="1:12" x14ac:dyDescent="0.2">
      <c r="A30" s="3"/>
      <c r="B30" s="116" t="s">
        <v>21</v>
      </c>
      <c r="C30" s="117"/>
      <c r="D30" s="117"/>
      <c r="E30" s="122"/>
      <c r="G30" s="121" t="s">
        <v>16</v>
      </c>
    </row>
    <row r="31" spans="1:12" x14ac:dyDescent="0.2">
      <c r="A31" s="3"/>
      <c r="B31" s="116" t="s">
        <v>22</v>
      </c>
      <c r="C31" s="117"/>
      <c r="D31" s="117"/>
      <c r="E31" s="123"/>
      <c r="G31" s="121" t="s">
        <v>16</v>
      </c>
    </row>
    <row r="32" spans="1:12" x14ac:dyDescent="0.2">
      <c r="A32" s="3"/>
      <c r="B32" s="3"/>
      <c r="C32" s="3"/>
      <c r="D32" s="3"/>
      <c r="E32" s="89"/>
      <c r="G32" s="121"/>
    </row>
    <row r="33" spans="1:7" x14ac:dyDescent="0.2">
      <c r="A33" s="3"/>
      <c r="B33" s="93" t="s">
        <v>23</v>
      </c>
      <c r="C33" s="3"/>
      <c r="D33" s="3"/>
      <c r="E33" s="89"/>
      <c r="G33" s="121"/>
    </row>
    <row r="34" spans="1:7" x14ac:dyDescent="0.2">
      <c r="G34" s="121"/>
    </row>
    <row r="35" spans="1:7" x14ac:dyDescent="0.2">
      <c r="B35" s="124" t="s">
        <v>24</v>
      </c>
      <c r="C35" s="125"/>
      <c r="D35" s="125"/>
    </row>
    <row r="37" spans="1:7" ht="36" customHeight="1" x14ac:dyDescent="0.2"/>
  </sheetData>
  <pageMargins left="1.1416666666666699" right="0.74791666666666701" top="1.37777777777778" bottom="0.39374999999999999" header="0.51180555555555496" footer="0.51180555555555496"/>
  <pageSetup paperSize="9" scale="85" firstPageNumber="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4"/>
  <sheetViews>
    <sheetView tabSelected="1" view="pageBreakPreview" zoomScale="115" zoomScaleNormal="115" zoomScaleSheetLayoutView="115" workbookViewId="0">
      <selection activeCell="F29" sqref="F29"/>
    </sheetView>
  </sheetViews>
  <sheetFormatPr defaultColWidth="9" defaultRowHeight="12.75" x14ac:dyDescent="0.2"/>
  <cols>
    <col min="1" max="1" width="3.7109375" customWidth="1"/>
    <col min="2" max="2" width="17.28515625" customWidth="1"/>
    <col min="3" max="3" width="11.7109375" customWidth="1"/>
    <col min="4" max="4" width="6.7109375" customWidth="1"/>
    <col min="5" max="5" width="60.7109375" customWidth="1"/>
    <col min="6" max="7" width="17.140625" style="2" customWidth="1"/>
    <col min="8" max="8" width="10.7109375" customWidth="1"/>
    <col min="9" max="9" width="9.85546875" customWidth="1"/>
    <col min="10" max="10" width="15.7109375" customWidth="1"/>
    <col min="11" max="1013" width="11.42578125" customWidth="1"/>
  </cols>
  <sheetData>
    <row r="1" spans="1:11" x14ac:dyDescent="0.2">
      <c r="A1" s="3"/>
      <c r="B1" s="3"/>
      <c r="C1" s="3"/>
      <c r="D1" s="3"/>
      <c r="E1" s="165" t="str">
        <f>'Grand Total Mezzanino'!D1</f>
        <v>Zalando Quotation sheet Template</v>
      </c>
      <c r="F1" s="165"/>
      <c r="G1" s="165"/>
      <c r="H1" s="3"/>
      <c r="I1" s="3"/>
      <c r="J1" s="3"/>
    </row>
    <row r="2" spans="1:11" ht="21" customHeight="1" x14ac:dyDescent="0.25">
      <c r="A2" s="3"/>
      <c r="B2" s="4"/>
      <c r="C2" s="4"/>
      <c r="D2" s="4"/>
      <c r="E2" s="166"/>
      <c r="F2" s="166"/>
      <c r="G2" s="166"/>
      <c r="H2" s="3"/>
      <c r="I2" s="3"/>
      <c r="J2" s="3"/>
    </row>
    <row r="3" spans="1:11" ht="12.75" customHeight="1" x14ac:dyDescent="0.2">
      <c r="A3" s="3"/>
      <c r="B3" s="3"/>
      <c r="C3" s="3"/>
      <c r="D3" s="3"/>
      <c r="E3" s="167" t="str">
        <f>'Grand Total Mezzanino'!D3</f>
        <v>QUOTATION ZALANDO GF6 Verona Italy</v>
      </c>
      <c r="F3" s="167"/>
      <c r="G3" s="167"/>
      <c r="H3" s="3"/>
      <c r="I3" s="3"/>
      <c r="J3" s="3"/>
    </row>
    <row r="4" spans="1:11" ht="18" x14ac:dyDescent="0.25">
      <c r="A4" s="3"/>
      <c r="B4" s="7"/>
      <c r="C4" s="7"/>
      <c r="D4" s="7"/>
      <c r="E4" s="167"/>
      <c r="F4" s="167"/>
      <c r="G4" s="167"/>
      <c r="H4" s="3"/>
      <c r="I4" s="3"/>
      <c r="J4" s="3"/>
    </row>
    <row r="5" spans="1:11" x14ac:dyDescent="0.2">
      <c r="A5" s="3"/>
      <c r="B5" s="8"/>
      <c r="C5" s="8"/>
      <c r="D5" s="8"/>
      <c r="E5" s="167" t="str">
        <f>'Grand Total Mezzanino'!D7</f>
        <v xml:space="preserve">Date: 10 06 2022 </v>
      </c>
      <c r="F5" s="167"/>
      <c r="G5" s="167"/>
      <c r="H5" s="3"/>
      <c r="I5" s="3"/>
      <c r="J5" s="3"/>
    </row>
    <row r="6" spans="1:11" x14ac:dyDescent="0.2">
      <c r="A6" s="3"/>
      <c r="B6" s="8"/>
      <c r="C6" s="8"/>
      <c r="D6" s="8"/>
      <c r="E6" s="164"/>
      <c r="F6" s="164"/>
      <c r="G6" s="164"/>
      <c r="H6" s="3"/>
      <c r="I6" s="3"/>
      <c r="J6" s="3"/>
    </row>
    <row r="7" spans="1:11" x14ac:dyDescent="0.2">
      <c r="A7" s="3"/>
      <c r="B7" s="8"/>
      <c r="C7" s="8"/>
      <c r="D7" s="8"/>
      <c r="E7" s="10"/>
      <c r="F7" s="11"/>
      <c r="G7" s="11"/>
      <c r="H7" s="3"/>
      <c r="I7" s="3"/>
      <c r="J7" s="3"/>
    </row>
    <row r="8" spans="1:11" x14ac:dyDescent="0.2">
      <c r="A8" s="3"/>
      <c r="B8" s="8"/>
      <c r="C8" s="8"/>
      <c r="D8" s="8"/>
      <c r="E8" s="10"/>
      <c r="F8" s="11"/>
      <c r="G8" s="11"/>
      <c r="H8" s="3"/>
      <c r="I8" s="3"/>
      <c r="J8" s="3"/>
    </row>
    <row r="9" spans="1:11" x14ac:dyDescent="0.2">
      <c r="A9" s="3"/>
      <c r="B9" s="8"/>
      <c r="C9" s="8"/>
      <c r="D9" s="63" t="s">
        <v>25</v>
      </c>
      <c r="E9" s="3"/>
      <c r="F9" s="64" t="s">
        <v>26</v>
      </c>
      <c r="G9" s="11"/>
      <c r="H9" s="65" t="s">
        <v>27</v>
      </c>
      <c r="I9" s="3"/>
      <c r="J9" s="3"/>
    </row>
    <row r="10" spans="1:11" x14ac:dyDescent="0.2">
      <c r="A10" s="3"/>
      <c r="B10" s="8"/>
      <c r="C10" s="8"/>
      <c r="D10" s="66" t="s">
        <v>28</v>
      </c>
      <c r="E10" s="66"/>
      <c r="F10" s="67" t="s">
        <v>28</v>
      </c>
      <c r="G10" s="67"/>
      <c r="H10" s="68" t="s">
        <v>28</v>
      </c>
      <c r="I10" s="3"/>
      <c r="J10" s="3"/>
    </row>
    <row r="11" spans="1:11" x14ac:dyDescent="0.2">
      <c r="A11" s="3"/>
      <c r="B11" s="12"/>
      <c r="C11" s="12"/>
      <c r="D11" s="12" t="s">
        <v>29</v>
      </c>
      <c r="E11" s="12"/>
      <c r="F11" s="69" t="s">
        <v>29</v>
      </c>
      <c r="G11" s="64" t="s">
        <v>30</v>
      </c>
      <c r="H11" s="70" t="s">
        <v>29</v>
      </c>
      <c r="I11" s="63" t="s">
        <v>31</v>
      </c>
      <c r="J11" s="63" t="s">
        <v>31</v>
      </c>
    </row>
    <row r="12" spans="1:11" ht="36" customHeight="1" x14ac:dyDescent="0.2">
      <c r="A12" s="3"/>
      <c r="B12" s="13" t="s">
        <v>32</v>
      </c>
      <c r="C12" s="13" t="s">
        <v>33</v>
      </c>
      <c r="D12" s="13" t="s">
        <v>34</v>
      </c>
      <c r="E12" s="14" t="s">
        <v>48</v>
      </c>
      <c r="F12" s="15" t="s">
        <v>35</v>
      </c>
      <c r="G12" s="15" t="s">
        <v>36</v>
      </c>
      <c r="H12" s="16" t="s">
        <v>37</v>
      </c>
      <c r="I12" s="16" t="s">
        <v>38</v>
      </c>
      <c r="J12" s="16" t="s">
        <v>39</v>
      </c>
    </row>
    <row r="13" spans="1:11" x14ac:dyDescent="0.2">
      <c r="A13" s="3"/>
      <c r="B13" s="132" t="s">
        <v>49</v>
      </c>
      <c r="C13" s="133" t="s">
        <v>50</v>
      </c>
      <c r="D13" s="126"/>
      <c r="E13" s="134" t="s">
        <v>51</v>
      </c>
      <c r="F13" s="20"/>
      <c r="G13" s="21">
        <f t="shared" ref="G13:G48" si="0">+D13*F13</f>
        <v>0</v>
      </c>
      <c r="H13" s="22"/>
      <c r="I13" s="57">
        <f t="shared" ref="I13:I48" si="1">H13*D13</f>
        <v>0</v>
      </c>
      <c r="J13" s="58">
        <f>I13*'Grand Total Mezzanino'!$E$20</f>
        <v>0</v>
      </c>
      <c r="K13" s="81" t="s">
        <v>40</v>
      </c>
    </row>
    <row r="14" spans="1:11" x14ac:dyDescent="0.2">
      <c r="A14" s="3"/>
      <c r="B14" s="132" t="s">
        <v>52</v>
      </c>
      <c r="C14" s="133" t="s">
        <v>50</v>
      </c>
      <c r="D14" s="126"/>
      <c r="E14" s="128" t="s">
        <v>53</v>
      </c>
      <c r="F14" s="20"/>
      <c r="G14" s="21">
        <f t="shared" si="0"/>
        <v>0</v>
      </c>
      <c r="H14" s="24"/>
      <c r="I14" s="27">
        <f t="shared" si="1"/>
        <v>0</v>
      </c>
      <c r="J14" s="33">
        <f>I14*'Grand Total Mezzanino'!$E$20</f>
        <v>0</v>
      </c>
    </row>
    <row r="15" spans="1:11" x14ac:dyDescent="0.2">
      <c r="A15" s="3"/>
      <c r="B15" s="132" t="s">
        <v>54</v>
      </c>
      <c r="C15" s="133" t="s">
        <v>50</v>
      </c>
      <c r="D15" s="126"/>
      <c r="E15" s="127" t="s">
        <v>55</v>
      </c>
      <c r="F15" s="20"/>
      <c r="G15" s="21">
        <f t="shared" si="0"/>
        <v>0</v>
      </c>
      <c r="H15" s="24"/>
      <c r="I15" s="27">
        <f t="shared" si="1"/>
        <v>0</v>
      </c>
      <c r="J15" s="33">
        <f>I15*'Grand Total Mezzanino'!$E$20</f>
        <v>0</v>
      </c>
    </row>
    <row r="16" spans="1:11" ht="26.25" customHeight="1" x14ac:dyDescent="0.2">
      <c r="A16" s="3"/>
      <c r="B16" s="132" t="s">
        <v>56</v>
      </c>
      <c r="C16" s="133" t="s">
        <v>50</v>
      </c>
      <c r="D16" s="126">
        <v>0</v>
      </c>
      <c r="E16" s="135" t="s">
        <v>57</v>
      </c>
      <c r="F16" s="20">
        <v>0</v>
      </c>
      <c r="G16" s="160">
        <f t="shared" si="0"/>
        <v>0</v>
      </c>
      <c r="H16" s="24">
        <v>8</v>
      </c>
      <c r="I16" s="25">
        <f t="shared" si="1"/>
        <v>0</v>
      </c>
      <c r="J16" s="84">
        <f>I16*'[1]Grand Total'!$E$22</f>
        <v>0</v>
      </c>
    </row>
    <row r="17" spans="1:10" x14ac:dyDescent="0.2">
      <c r="A17" s="3"/>
      <c r="B17" s="156" t="s">
        <v>126</v>
      </c>
      <c r="C17" s="157" t="s">
        <v>50</v>
      </c>
      <c r="D17" s="126">
        <v>0</v>
      </c>
      <c r="E17" s="150" t="s">
        <v>127</v>
      </c>
      <c r="F17" s="20">
        <v>979</v>
      </c>
      <c r="G17" s="161">
        <f t="shared" si="0"/>
        <v>0</v>
      </c>
      <c r="H17" s="24">
        <v>4</v>
      </c>
      <c r="I17" s="27">
        <f t="shared" si="1"/>
        <v>0</v>
      </c>
      <c r="J17" s="33">
        <f>I17*'Grand Total Mezzanino'!$E$20</f>
        <v>0</v>
      </c>
    </row>
    <row r="18" spans="1:10" x14ac:dyDescent="0.2">
      <c r="A18" s="3"/>
      <c r="B18" s="158" t="s">
        <v>123</v>
      </c>
      <c r="C18" s="157" t="s">
        <v>50</v>
      </c>
      <c r="D18" s="126">
        <v>6</v>
      </c>
      <c r="E18" s="150" t="s">
        <v>128</v>
      </c>
      <c r="F18" s="20">
        <v>580</v>
      </c>
      <c r="G18" s="161">
        <f t="shared" si="0"/>
        <v>3480</v>
      </c>
      <c r="H18" s="24">
        <v>3</v>
      </c>
      <c r="I18" s="27">
        <f t="shared" si="1"/>
        <v>18</v>
      </c>
      <c r="J18" s="33">
        <f>I18*'Grand Total Mezzanino'!$E$20</f>
        <v>756</v>
      </c>
    </row>
    <row r="19" spans="1:10" x14ac:dyDescent="0.2">
      <c r="A19" s="3"/>
      <c r="B19" s="158" t="s">
        <v>122</v>
      </c>
      <c r="C19" s="157" t="s">
        <v>50</v>
      </c>
      <c r="D19" s="126">
        <v>0</v>
      </c>
      <c r="E19" s="150" t="s">
        <v>124</v>
      </c>
      <c r="F19" s="20">
        <v>1100</v>
      </c>
      <c r="G19" s="161">
        <f t="shared" si="0"/>
        <v>0</v>
      </c>
      <c r="H19" s="24">
        <v>4</v>
      </c>
      <c r="I19" s="27">
        <f t="shared" si="1"/>
        <v>0</v>
      </c>
      <c r="J19" s="33">
        <f>I19*'Grand Total Mezzanino'!$E$20</f>
        <v>0</v>
      </c>
    </row>
    <row r="20" spans="1:10" x14ac:dyDescent="0.2">
      <c r="A20" s="3"/>
      <c r="B20" s="158" t="s">
        <v>121</v>
      </c>
      <c r="C20" s="157" t="s">
        <v>50</v>
      </c>
      <c r="D20" s="126">
        <v>0</v>
      </c>
      <c r="E20" s="150" t="s">
        <v>125</v>
      </c>
      <c r="F20" s="20">
        <f>615*1.5</f>
        <v>922.5</v>
      </c>
      <c r="G20" s="161">
        <f t="shared" si="0"/>
        <v>0</v>
      </c>
      <c r="H20" s="24">
        <v>4</v>
      </c>
      <c r="I20" s="27">
        <f t="shared" si="1"/>
        <v>0</v>
      </c>
      <c r="J20" s="33">
        <f>I20*'Grand Total Mezzanino'!$E$20</f>
        <v>0</v>
      </c>
    </row>
    <row r="21" spans="1:10" x14ac:dyDescent="0.2">
      <c r="A21" s="3"/>
      <c r="B21" s="158" t="s">
        <v>58</v>
      </c>
      <c r="C21" s="157" t="s">
        <v>50</v>
      </c>
      <c r="D21" s="126">
        <v>0</v>
      </c>
      <c r="E21" s="152" t="s">
        <v>143</v>
      </c>
      <c r="F21" s="20">
        <f>(1040*1.5)</f>
        <v>1560</v>
      </c>
      <c r="G21" s="161">
        <f t="shared" si="0"/>
        <v>0</v>
      </c>
      <c r="H21" s="24">
        <v>8</v>
      </c>
      <c r="I21" s="27">
        <f t="shared" si="1"/>
        <v>0</v>
      </c>
      <c r="J21" s="33">
        <f>I21*'Grand Total Mezzanino'!$E$20</f>
        <v>0</v>
      </c>
    </row>
    <row r="22" spans="1:10" x14ac:dyDescent="0.2">
      <c r="A22" s="3"/>
      <c r="B22" s="138" t="s">
        <v>112</v>
      </c>
      <c r="C22" s="133" t="s">
        <v>50</v>
      </c>
      <c r="D22" s="126">
        <v>4</v>
      </c>
      <c r="E22" s="137" t="s">
        <v>130</v>
      </c>
      <c r="F22" s="20">
        <v>145</v>
      </c>
      <c r="G22" s="161">
        <f t="shared" si="0"/>
        <v>580</v>
      </c>
      <c r="H22" s="24">
        <v>2</v>
      </c>
      <c r="I22" s="27">
        <f t="shared" si="1"/>
        <v>8</v>
      </c>
      <c r="J22" s="33">
        <f>I22*'Grand Total Mezzanino'!$E$20</f>
        <v>336</v>
      </c>
    </row>
    <row r="23" spans="1:10" x14ac:dyDescent="0.2">
      <c r="A23" s="3"/>
      <c r="B23" s="138"/>
      <c r="C23" s="133" t="s">
        <v>129</v>
      </c>
      <c r="D23" s="126">
        <v>0</v>
      </c>
      <c r="E23" s="137" t="s">
        <v>114</v>
      </c>
      <c r="F23" s="20">
        <v>200</v>
      </c>
      <c r="G23" s="161">
        <f t="shared" ref="G23" si="2">+D23*F23</f>
        <v>0</v>
      </c>
      <c r="H23" s="24">
        <v>4</v>
      </c>
      <c r="I23" s="27">
        <f t="shared" ref="I23" si="3">H23*D23</f>
        <v>0</v>
      </c>
      <c r="J23" s="33">
        <f>I23*'Grand Total Mezzanino'!$E$20</f>
        <v>0</v>
      </c>
    </row>
    <row r="24" spans="1:10" x14ac:dyDescent="0.2">
      <c r="A24" s="3"/>
      <c r="B24" s="138" t="s">
        <v>113</v>
      </c>
      <c r="C24" s="133" t="s">
        <v>59</v>
      </c>
      <c r="D24" s="126"/>
      <c r="E24" s="137" t="s">
        <v>60</v>
      </c>
      <c r="F24" s="20"/>
      <c r="G24" s="161">
        <f t="shared" si="0"/>
        <v>0</v>
      </c>
      <c r="H24" s="24"/>
      <c r="I24" s="27">
        <f t="shared" si="1"/>
        <v>0</v>
      </c>
      <c r="J24" s="33">
        <f>I24*'Grand Total Mezzanino'!$E$20</f>
        <v>0</v>
      </c>
    </row>
    <row r="25" spans="1:10" x14ac:dyDescent="0.2">
      <c r="A25" s="3"/>
      <c r="B25" s="132"/>
      <c r="C25" s="133" t="s">
        <v>50</v>
      </c>
      <c r="D25" s="126"/>
      <c r="E25" s="137" t="s">
        <v>61</v>
      </c>
      <c r="F25" s="20"/>
      <c r="G25" s="161">
        <f t="shared" si="0"/>
        <v>0</v>
      </c>
      <c r="H25" s="24"/>
      <c r="I25" s="27">
        <f t="shared" si="1"/>
        <v>0</v>
      </c>
      <c r="J25" s="33">
        <f>I25*'Grand Total Mezzanino'!$E$20</f>
        <v>0</v>
      </c>
    </row>
    <row r="26" spans="1:10" x14ac:dyDescent="0.2">
      <c r="A26" s="3"/>
      <c r="B26" s="158" t="s">
        <v>62</v>
      </c>
      <c r="C26" s="157" t="s">
        <v>50</v>
      </c>
      <c r="D26" s="126"/>
      <c r="E26" s="151" t="s">
        <v>63</v>
      </c>
      <c r="F26" s="20"/>
      <c r="G26" s="21">
        <f t="shared" si="0"/>
        <v>0</v>
      </c>
      <c r="H26" s="24"/>
      <c r="I26" s="27">
        <f t="shared" si="1"/>
        <v>0</v>
      </c>
      <c r="J26" s="33">
        <f>I26*'Grand Total Mezzanino'!$E$20</f>
        <v>0</v>
      </c>
    </row>
    <row r="27" spans="1:10" ht="22.5" x14ac:dyDescent="0.2">
      <c r="B27" s="158" t="s">
        <v>115</v>
      </c>
      <c r="C27" s="157" t="s">
        <v>50</v>
      </c>
      <c r="D27" s="126">
        <v>0</v>
      </c>
      <c r="E27" s="159" t="s">
        <v>116</v>
      </c>
      <c r="F27" s="20">
        <v>949</v>
      </c>
      <c r="G27" s="80">
        <f t="shared" si="0"/>
        <v>0</v>
      </c>
      <c r="H27" s="24">
        <v>4</v>
      </c>
      <c r="I27" s="25">
        <f t="shared" si="1"/>
        <v>0</v>
      </c>
      <c r="J27" s="84">
        <f>I27*'[1]Grand Total'!$E$22</f>
        <v>0</v>
      </c>
    </row>
    <row r="28" spans="1:10" x14ac:dyDescent="0.2">
      <c r="B28" s="158" t="s">
        <v>119</v>
      </c>
      <c r="C28" s="157" t="s">
        <v>117</v>
      </c>
      <c r="D28" s="126">
        <v>0</v>
      </c>
      <c r="E28" s="159" t="s">
        <v>118</v>
      </c>
      <c r="F28" s="20">
        <v>412</v>
      </c>
      <c r="G28" s="80">
        <f t="shared" ref="G28" si="4">+D28*F28</f>
        <v>0</v>
      </c>
      <c r="H28" s="24">
        <v>4</v>
      </c>
      <c r="I28" s="25">
        <f t="shared" ref="I28" si="5">H28*D28</f>
        <v>0</v>
      </c>
      <c r="J28" s="84">
        <f>I28*'[1]Grand Total'!$E$22</f>
        <v>0</v>
      </c>
    </row>
    <row r="29" spans="1:10" x14ac:dyDescent="0.2">
      <c r="A29" s="3"/>
      <c r="B29" s="132" t="s">
        <v>64</v>
      </c>
      <c r="C29" s="133" t="s">
        <v>65</v>
      </c>
      <c r="D29" s="126">
        <v>0</v>
      </c>
      <c r="E29" s="137" t="s">
        <v>66</v>
      </c>
      <c r="F29" s="20">
        <v>350</v>
      </c>
      <c r="G29" s="21">
        <v>4</v>
      </c>
      <c r="H29" s="24">
        <v>2</v>
      </c>
      <c r="I29" s="27">
        <f t="shared" si="1"/>
        <v>0</v>
      </c>
      <c r="J29" s="33">
        <f>I29*'Grand Total Mezzanino'!$E$20</f>
        <v>0</v>
      </c>
    </row>
    <row r="30" spans="1:10" x14ac:dyDescent="0.2">
      <c r="A30" s="3"/>
      <c r="B30" s="132"/>
      <c r="C30" s="133"/>
      <c r="D30" s="126"/>
      <c r="E30" s="139" t="s">
        <v>67</v>
      </c>
      <c r="F30" s="20"/>
      <c r="G30" s="21">
        <f t="shared" si="0"/>
        <v>0</v>
      </c>
      <c r="H30" s="24"/>
      <c r="I30" s="27">
        <f t="shared" si="1"/>
        <v>0</v>
      </c>
      <c r="J30" s="33">
        <f>I30*'Grand Total Mezzanino'!$E$20</f>
        <v>0</v>
      </c>
    </row>
    <row r="31" spans="1:10" ht="78.75" x14ac:dyDescent="0.2">
      <c r="B31" s="132" t="s">
        <v>68</v>
      </c>
      <c r="C31" s="133" t="s">
        <v>65</v>
      </c>
      <c r="D31" s="126">
        <v>0</v>
      </c>
      <c r="E31" s="135" t="s">
        <v>69</v>
      </c>
      <c r="F31" s="20">
        <v>0</v>
      </c>
      <c r="G31" s="80">
        <f t="shared" si="0"/>
        <v>0</v>
      </c>
      <c r="H31" s="24">
        <v>1</v>
      </c>
      <c r="I31" s="25">
        <f t="shared" si="1"/>
        <v>0</v>
      </c>
      <c r="J31" s="84">
        <f>I31*'[1]Grand Total'!$E$22</f>
        <v>0</v>
      </c>
    </row>
    <row r="32" spans="1:10" ht="51" customHeight="1" x14ac:dyDescent="0.2">
      <c r="B32" s="76" t="s">
        <v>86</v>
      </c>
      <c r="C32" s="133" t="s">
        <v>65</v>
      </c>
      <c r="D32" s="126">
        <v>6</v>
      </c>
      <c r="E32" s="135" t="s">
        <v>70</v>
      </c>
      <c r="F32" s="20">
        <v>880</v>
      </c>
      <c r="G32" s="80">
        <f t="shared" si="0"/>
        <v>5280</v>
      </c>
      <c r="H32" s="24">
        <v>1</v>
      </c>
      <c r="I32" s="25">
        <f t="shared" si="1"/>
        <v>6</v>
      </c>
      <c r="J32" s="84">
        <f>I32*'[1]Grand Total'!$E$22</f>
        <v>252</v>
      </c>
    </row>
    <row r="33" spans="1:10" x14ac:dyDescent="0.2">
      <c r="B33" s="132" t="s">
        <v>71</v>
      </c>
      <c r="C33" s="133" t="s">
        <v>65</v>
      </c>
      <c r="D33" s="126">
        <v>0</v>
      </c>
      <c r="E33" s="127" t="s">
        <v>72</v>
      </c>
      <c r="F33" s="20">
        <v>240</v>
      </c>
      <c r="G33" s="80">
        <f t="shared" si="0"/>
        <v>0</v>
      </c>
      <c r="H33" s="24">
        <v>1</v>
      </c>
      <c r="I33" s="25">
        <f t="shared" si="1"/>
        <v>0</v>
      </c>
      <c r="J33" s="84">
        <f>I33*'[1]Grand Total'!$E$22</f>
        <v>0</v>
      </c>
    </row>
    <row r="34" spans="1:10" x14ac:dyDescent="0.2">
      <c r="B34" s="132" t="s">
        <v>73</v>
      </c>
      <c r="C34" s="133" t="s">
        <v>65</v>
      </c>
      <c r="D34" s="126">
        <v>0</v>
      </c>
      <c r="E34" s="127" t="s">
        <v>74</v>
      </c>
      <c r="F34" s="20">
        <v>200</v>
      </c>
      <c r="G34" s="80">
        <f t="shared" si="0"/>
        <v>0</v>
      </c>
      <c r="H34" s="24">
        <v>1</v>
      </c>
      <c r="I34" s="25">
        <f t="shared" si="1"/>
        <v>0</v>
      </c>
      <c r="J34" s="84">
        <f>I34*'[1]Grand Total'!$E$22</f>
        <v>0</v>
      </c>
    </row>
    <row r="35" spans="1:10" x14ac:dyDescent="0.2">
      <c r="B35" s="132" t="s">
        <v>75</v>
      </c>
      <c r="C35" s="133" t="s">
        <v>65</v>
      </c>
      <c r="D35" s="126">
        <v>0</v>
      </c>
      <c r="E35" s="127" t="s">
        <v>76</v>
      </c>
      <c r="F35" s="20">
        <v>1150</v>
      </c>
      <c r="G35" s="80">
        <f t="shared" si="0"/>
        <v>0</v>
      </c>
      <c r="H35" s="24">
        <v>1</v>
      </c>
      <c r="I35" s="25">
        <f t="shared" si="1"/>
        <v>0</v>
      </c>
      <c r="J35" s="84">
        <f>I35*'[1]Grand Total'!$E$22</f>
        <v>0</v>
      </c>
    </row>
    <row r="36" spans="1:10" x14ac:dyDescent="0.2">
      <c r="B36" s="132" t="s">
        <v>77</v>
      </c>
      <c r="C36" s="133" t="s">
        <v>65</v>
      </c>
      <c r="D36" s="126">
        <v>0</v>
      </c>
      <c r="E36" s="127" t="s">
        <v>78</v>
      </c>
      <c r="F36" s="20">
        <v>125</v>
      </c>
      <c r="G36" s="80">
        <f t="shared" si="0"/>
        <v>0</v>
      </c>
      <c r="H36" s="24">
        <v>1</v>
      </c>
      <c r="I36" s="25">
        <f t="shared" si="1"/>
        <v>0</v>
      </c>
      <c r="J36" s="84">
        <f>I36*'[1]Grand Total'!$E$22</f>
        <v>0</v>
      </c>
    </row>
    <row r="37" spans="1:10" x14ac:dyDescent="0.2">
      <c r="B37" s="132" t="s">
        <v>79</v>
      </c>
      <c r="C37" s="133" t="s">
        <v>65</v>
      </c>
      <c r="D37" s="126">
        <v>6</v>
      </c>
      <c r="E37" s="127" t="s">
        <v>80</v>
      </c>
      <c r="F37" s="20">
        <v>70</v>
      </c>
      <c r="G37" s="80">
        <f t="shared" si="0"/>
        <v>420</v>
      </c>
      <c r="H37" s="24">
        <v>1.5</v>
      </c>
      <c r="I37" s="25">
        <f t="shared" si="1"/>
        <v>9</v>
      </c>
      <c r="J37" s="84">
        <f>I37*'[1]Grand Total'!$E$22</f>
        <v>378</v>
      </c>
    </row>
    <row r="38" spans="1:10" x14ac:dyDescent="0.2">
      <c r="B38" s="132" t="s">
        <v>81</v>
      </c>
      <c r="C38" s="133" t="s">
        <v>65</v>
      </c>
      <c r="D38" s="126">
        <f>D36</f>
        <v>0</v>
      </c>
      <c r="E38" s="127" t="s">
        <v>82</v>
      </c>
      <c r="F38" s="20">
        <v>20</v>
      </c>
      <c r="G38" s="80">
        <f t="shared" si="0"/>
        <v>0</v>
      </c>
      <c r="H38" s="24">
        <v>1</v>
      </c>
      <c r="I38" s="25">
        <f t="shared" si="1"/>
        <v>0</v>
      </c>
      <c r="J38" s="84">
        <f>I38*'[1]Grand Total'!$E$22</f>
        <v>0</v>
      </c>
    </row>
    <row r="39" spans="1:10" x14ac:dyDescent="0.2">
      <c r="B39" s="132" t="s">
        <v>83</v>
      </c>
      <c r="C39" s="133" t="s">
        <v>65</v>
      </c>
      <c r="D39" s="126">
        <v>0</v>
      </c>
      <c r="E39" s="127" t="s">
        <v>84</v>
      </c>
      <c r="F39" s="20">
        <v>70</v>
      </c>
      <c r="G39" s="80">
        <f t="shared" si="0"/>
        <v>0</v>
      </c>
      <c r="H39" s="24">
        <v>1.5</v>
      </c>
      <c r="I39" s="25">
        <f t="shared" si="1"/>
        <v>0</v>
      </c>
      <c r="J39" s="84">
        <f>I39*'[1]Grand Total'!$E$22</f>
        <v>0</v>
      </c>
    </row>
    <row r="40" spans="1:10" ht="22.5" x14ac:dyDescent="0.2">
      <c r="A40" s="3"/>
      <c r="B40" s="132"/>
      <c r="C40" s="133"/>
      <c r="D40" s="126"/>
      <c r="E40" s="128" t="s">
        <v>85</v>
      </c>
      <c r="F40" s="20"/>
      <c r="G40" s="21">
        <f t="shared" si="0"/>
        <v>0</v>
      </c>
      <c r="H40" s="24"/>
      <c r="I40" s="27">
        <f t="shared" si="1"/>
        <v>0</v>
      </c>
      <c r="J40" s="33">
        <f>I40*'Grand Total Mezzanino'!$E$20</f>
        <v>0</v>
      </c>
    </row>
    <row r="41" spans="1:10" x14ac:dyDescent="0.2">
      <c r="A41" s="3"/>
      <c r="B41" s="132" t="s">
        <v>86</v>
      </c>
      <c r="C41" s="133" t="s">
        <v>65</v>
      </c>
      <c r="D41" s="126">
        <v>6</v>
      </c>
      <c r="E41" s="137" t="s">
        <v>87</v>
      </c>
      <c r="F41" s="20">
        <v>250</v>
      </c>
      <c r="G41" s="21">
        <f t="shared" si="0"/>
        <v>1500</v>
      </c>
      <c r="H41" s="24">
        <v>1</v>
      </c>
      <c r="I41" s="27">
        <f t="shared" si="1"/>
        <v>6</v>
      </c>
      <c r="J41" s="33">
        <f>I41*'Grand Total Mezzanino'!$E$20</f>
        <v>252</v>
      </c>
    </row>
    <row r="42" spans="1:10" x14ac:dyDescent="0.2">
      <c r="A42" s="3"/>
      <c r="B42" s="136" t="s">
        <v>41</v>
      </c>
      <c r="C42" s="140" t="s">
        <v>42</v>
      </c>
      <c r="D42" s="141">
        <v>1</v>
      </c>
      <c r="E42" s="142" t="s">
        <v>88</v>
      </c>
      <c r="F42" s="20"/>
      <c r="G42" s="21">
        <f t="shared" si="0"/>
        <v>0</v>
      </c>
      <c r="H42" s="24">
        <v>30</v>
      </c>
      <c r="I42" s="27">
        <v>15</v>
      </c>
      <c r="J42" s="33">
        <f>I42*'Grand Total Mezzanino'!$E$20</f>
        <v>630</v>
      </c>
    </row>
    <row r="43" spans="1:10" x14ac:dyDescent="0.2">
      <c r="A43" s="3"/>
      <c r="B43" s="74" t="s">
        <v>41</v>
      </c>
      <c r="C43" s="83" t="s">
        <v>42</v>
      </c>
      <c r="D43" s="77">
        <v>1</v>
      </c>
      <c r="E43" s="30" t="s">
        <v>43</v>
      </c>
      <c r="F43" s="20"/>
      <c r="G43" s="21">
        <f t="shared" si="0"/>
        <v>0</v>
      </c>
      <c r="H43" s="24">
        <v>16</v>
      </c>
      <c r="I43" s="27">
        <v>8</v>
      </c>
      <c r="J43" s="33">
        <f>I43*'Grand Total Mezzanino'!$E$20</f>
        <v>336</v>
      </c>
    </row>
    <row r="44" spans="1:10" x14ac:dyDescent="0.2">
      <c r="A44" s="3"/>
      <c r="B44" s="74" t="s">
        <v>41</v>
      </c>
      <c r="C44" s="83" t="s">
        <v>42</v>
      </c>
      <c r="D44" s="77">
        <v>0</v>
      </c>
      <c r="E44" s="30" t="s">
        <v>44</v>
      </c>
      <c r="F44" s="20"/>
      <c r="G44" s="21">
        <f t="shared" si="0"/>
        <v>0</v>
      </c>
      <c r="H44" s="24">
        <v>10</v>
      </c>
      <c r="I44" s="27">
        <f t="shared" si="1"/>
        <v>0</v>
      </c>
      <c r="J44" s="33">
        <f>I44*'Grand Total Mezzanino'!$E$20</f>
        <v>0</v>
      </c>
    </row>
    <row r="45" spans="1:10" x14ac:dyDescent="0.2">
      <c r="A45" s="3"/>
      <c r="B45" s="74"/>
      <c r="C45" s="83"/>
      <c r="D45" s="77">
        <v>1</v>
      </c>
      <c r="E45" s="30" t="s">
        <v>45</v>
      </c>
      <c r="F45" s="20"/>
      <c r="G45" s="21">
        <f t="shared" si="0"/>
        <v>0</v>
      </c>
      <c r="H45" s="24">
        <v>10</v>
      </c>
      <c r="I45" s="27">
        <f t="shared" si="1"/>
        <v>10</v>
      </c>
      <c r="J45" s="33">
        <f>I45*'Grand Total Mezzanino'!$E$20</f>
        <v>420</v>
      </c>
    </row>
    <row r="46" spans="1:10" x14ac:dyDescent="0.2">
      <c r="A46" s="162" t="s">
        <v>140</v>
      </c>
      <c r="B46" s="17"/>
      <c r="C46" s="18"/>
      <c r="D46" s="73">
        <v>1</v>
      </c>
      <c r="E46" s="152" t="s">
        <v>138</v>
      </c>
      <c r="F46" s="20">
        <v>110</v>
      </c>
      <c r="G46" s="21">
        <f t="shared" si="0"/>
        <v>110</v>
      </c>
      <c r="H46" s="24">
        <v>6</v>
      </c>
      <c r="I46" s="27">
        <f t="shared" si="1"/>
        <v>6</v>
      </c>
      <c r="J46" s="33">
        <f>I46*'Grand Total Mezzanino'!$E$20</f>
        <v>252</v>
      </c>
    </row>
    <row r="47" spans="1:10" x14ac:dyDescent="0.2">
      <c r="A47" s="3"/>
      <c r="B47" s="26"/>
      <c r="C47" s="28"/>
      <c r="D47" s="29"/>
      <c r="E47" s="30"/>
      <c r="F47" s="20"/>
      <c r="G47" s="21">
        <v>0</v>
      </c>
      <c r="H47" s="24"/>
      <c r="I47" s="27">
        <f t="shared" si="1"/>
        <v>0</v>
      </c>
      <c r="J47" s="33">
        <f>I47*'Grand Total Mezzanino'!$E$20</f>
        <v>0</v>
      </c>
    </row>
    <row r="48" spans="1:10" x14ac:dyDescent="0.2">
      <c r="A48" s="3"/>
      <c r="B48" s="26"/>
      <c r="C48" s="28"/>
      <c r="D48" s="29"/>
      <c r="E48" s="30"/>
      <c r="F48" s="20"/>
      <c r="G48" s="21">
        <f t="shared" si="0"/>
        <v>0</v>
      </c>
      <c r="H48" s="24"/>
      <c r="I48" s="27">
        <f t="shared" si="1"/>
        <v>0</v>
      </c>
      <c r="J48" s="33">
        <f>I48*'Grand Total Mezzanino'!$E$20</f>
        <v>0</v>
      </c>
    </row>
    <row r="49" spans="1:10" x14ac:dyDescent="0.2">
      <c r="A49" s="3"/>
      <c r="B49" s="26"/>
      <c r="C49" s="31"/>
      <c r="D49" s="32"/>
      <c r="E49" s="35" t="s">
        <v>89</v>
      </c>
      <c r="F49" s="21"/>
      <c r="G49" s="33"/>
      <c r="H49" s="34"/>
      <c r="I49" s="27"/>
      <c r="J49" s="27"/>
    </row>
    <row r="50" spans="1:10" x14ac:dyDescent="0.2">
      <c r="A50" s="3"/>
      <c r="B50" s="17"/>
      <c r="C50" s="18"/>
      <c r="D50" s="18"/>
      <c r="E50" s="35" t="s">
        <v>47</v>
      </c>
      <c r="F50" s="36"/>
      <c r="G50" s="37"/>
      <c r="H50" s="34"/>
      <c r="I50" s="27"/>
      <c r="J50" s="59"/>
    </row>
    <row r="51" spans="1:10" ht="13.5" thickBot="1" x14ac:dyDescent="0.25">
      <c r="A51" s="3"/>
      <c r="B51" s="38"/>
      <c r="C51" s="38"/>
      <c r="D51" s="38"/>
      <c r="E51" s="39" t="s">
        <v>90</v>
      </c>
      <c r="F51" s="40"/>
      <c r="G51" s="41"/>
      <c r="H51" s="42"/>
      <c r="I51" s="60"/>
      <c r="J51" s="163">
        <f>SUM(G13:G48)+SUM(J13:J48)</f>
        <v>14986</v>
      </c>
    </row>
    <row r="53" spans="1:10" ht="13.5" thickBot="1" x14ac:dyDescent="0.25"/>
    <row r="54" spans="1:10" ht="36" customHeight="1" thickBot="1" x14ac:dyDescent="0.25">
      <c r="A54" s="3"/>
      <c r="B54" s="13" t="s">
        <v>32</v>
      </c>
      <c r="C54" s="13" t="s">
        <v>33</v>
      </c>
      <c r="D54" s="13" t="s">
        <v>34</v>
      </c>
      <c r="E54" s="14" t="s">
        <v>91</v>
      </c>
      <c r="F54" s="15" t="s">
        <v>35</v>
      </c>
      <c r="G54" s="15" t="s">
        <v>36</v>
      </c>
      <c r="H54" s="16" t="s">
        <v>37</v>
      </c>
      <c r="I54" s="16" t="s">
        <v>38</v>
      </c>
      <c r="J54" s="16" t="s">
        <v>39</v>
      </c>
    </row>
    <row r="55" spans="1:10" x14ac:dyDescent="0.2">
      <c r="A55" s="3"/>
      <c r="B55" s="76"/>
      <c r="C55" s="75"/>
      <c r="D55" s="73">
        <v>0</v>
      </c>
      <c r="E55" s="79"/>
      <c r="F55" s="49">
        <v>0</v>
      </c>
      <c r="G55" s="80">
        <f t="shared" ref="G55:G60" si="6">+D55*F55</f>
        <v>0</v>
      </c>
      <c r="H55" s="24">
        <v>0</v>
      </c>
      <c r="I55" s="27">
        <f t="shared" ref="I55:I60" si="7">H55*D55</f>
        <v>0</v>
      </c>
      <c r="J55" s="33">
        <f>I55*'Grand Total Mezzanino'!$E$20</f>
        <v>0</v>
      </c>
    </row>
    <row r="56" spans="1:10" x14ac:dyDescent="0.2">
      <c r="A56" s="3"/>
      <c r="B56" s="76"/>
      <c r="C56" s="75"/>
      <c r="D56" s="73">
        <v>0</v>
      </c>
      <c r="E56" s="79"/>
      <c r="F56" s="49">
        <v>0</v>
      </c>
      <c r="G56" s="80">
        <f t="shared" si="6"/>
        <v>0</v>
      </c>
      <c r="H56" s="24">
        <v>0</v>
      </c>
      <c r="I56" s="27">
        <f t="shared" si="7"/>
        <v>0</v>
      </c>
      <c r="J56" s="33">
        <f>I56*'Grand Total Mezzanino'!$E$20</f>
        <v>0</v>
      </c>
    </row>
    <row r="57" spans="1:10" x14ac:dyDescent="0.2">
      <c r="A57" s="3"/>
      <c r="B57" s="76"/>
      <c r="C57" s="75"/>
      <c r="D57" s="73">
        <v>0</v>
      </c>
      <c r="E57" s="79"/>
      <c r="F57" s="49">
        <v>0</v>
      </c>
      <c r="G57" s="80">
        <f t="shared" si="6"/>
        <v>0</v>
      </c>
      <c r="H57" s="24">
        <v>0</v>
      </c>
      <c r="I57" s="27">
        <f t="shared" si="7"/>
        <v>0</v>
      </c>
      <c r="J57" s="33">
        <f>I57*'Grand Total Mezzanino'!$E$20</f>
        <v>0</v>
      </c>
    </row>
    <row r="58" spans="1:10" x14ac:dyDescent="0.2">
      <c r="A58" s="3"/>
      <c r="B58" s="76"/>
      <c r="C58" s="75"/>
      <c r="D58" s="73">
        <v>0</v>
      </c>
      <c r="E58" s="79"/>
      <c r="F58" s="49">
        <v>0</v>
      </c>
      <c r="G58" s="80">
        <f t="shared" si="6"/>
        <v>0</v>
      </c>
      <c r="H58" s="24">
        <v>0</v>
      </c>
      <c r="I58" s="27">
        <f t="shared" si="7"/>
        <v>0</v>
      </c>
      <c r="J58" s="33">
        <f>I58*'Grand Total Mezzanino'!$E$20</f>
        <v>0</v>
      </c>
    </row>
    <row r="59" spans="1:10" x14ac:dyDescent="0.2">
      <c r="A59" s="3"/>
      <c r="B59" s="17"/>
      <c r="C59" s="18"/>
      <c r="D59" s="19"/>
      <c r="E59" s="23"/>
      <c r="F59" s="49"/>
      <c r="G59" s="21">
        <f t="shared" si="6"/>
        <v>0</v>
      </c>
      <c r="H59" s="24"/>
      <c r="I59" s="27">
        <f t="shared" si="7"/>
        <v>0</v>
      </c>
      <c r="J59" s="33">
        <f>I59*'Grand Total Mezzanino'!$E$20</f>
        <v>0</v>
      </c>
    </row>
    <row r="60" spans="1:10" x14ac:dyDescent="0.2">
      <c r="A60" s="3"/>
      <c r="B60" s="17"/>
      <c r="C60" s="18"/>
      <c r="D60" s="19"/>
      <c r="E60" s="23"/>
      <c r="F60" s="49"/>
      <c r="G60" s="21">
        <f t="shared" si="6"/>
        <v>0</v>
      </c>
      <c r="H60" s="24"/>
      <c r="I60" s="27">
        <f t="shared" si="7"/>
        <v>0</v>
      </c>
      <c r="J60" s="33">
        <f>I60*'Grand Total Mezzanino'!$E$20</f>
        <v>0</v>
      </c>
    </row>
    <row r="61" spans="1:10" x14ac:dyDescent="0.2">
      <c r="A61" s="3"/>
      <c r="B61" s="27"/>
      <c r="C61" s="50"/>
      <c r="D61" s="27"/>
      <c r="E61" s="51"/>
      <c r="F61" s="33"/>
      <c r="G61" s="21"/>
      <c r="H61" s="52"/>
      <c r="I61" s="27"/>
      <c r="J61" s="33"/>
    </row>
    <row r="62" spans="1:10" x14ac:dyDescent="0.2">
      <c r="A62" s="3"/>
      <c r="B62" s="53"/>
      <c r="C62" s="54"/>
      <c r="D62" s="53"/>
      <c r="E62" s="55" t="s">
        <v>92</v>
      </c>
      <c r="F62" s="56"/>
      <c r="G62" s="41"/>
      <c r="H62" s="42"/>
      <c r="I62" s="60"/>
      <c r="J62" s="61">
        <f>SUM(G55:G60)+SUM(J55:J60)</f>
        <v>0</v>
      </c>
    </row>
    <row r="64" spans="1:10" ht="12" customHeight="1" x14ac:dyDescent="0.2"/>
  </sheetData>
  <mergeCells count="6">
    <mergeCell ref="E6:G6"/>
    <mergeCell ref="E1:G1"/>
    <mergeCell ref="E2:G2"/>
    <mergeCell ref="E3:G3"/>
    <mergeCell ref="E4:G4"/>
    <mergeCell ref="E5:G5"/>
  </mergeCells>
  <pageMargins left="1.1417322834645669" right="0.55118110236220474" top="0.39370078740157483" bottom="0.39370078740157483" header="0.51181102362204722" footer="0.51181102362204722"/>
  <pageSetup paperSize="9" scale="66"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topLeftCell="A22" zoomScale="115" zoomScaleNormal="115" workbookViewId="0">
      <selection activeCell="E37" sqref="E37"/>
    </sheetView>
  </sheetViews>
  <sheetFormatPr defaultColWidth="9" defaultRowHeight="12.75" x14ac:dyDescent="0.2"/>
  <cols>
    <col min="1" max="1" width="3.7109375" customWidth="1"/>
    <col min="2" max="2" width="14.42578125" customWidth="1"/>
    <col min="3" max="3" width="11.7109375" customWidth="1"/>
    <col min="4" max="4" width="6.7109375" customWidth="1"/>
    <col min="5" max="5" width="64.5703125" customWidth="1"/>
    <col min="6" max="7" width="17.140625" style="2" customWidth="1"/>
    <col min="8" max="8" width="10.7109375" customWidth="1"/>
    <col min="9" max="9" width="9.85546875" customWidth="1"/>
    <col min="10" max="10" width="15.7109375" customWidth="1"/>
    <col min="11" max="1012" width="11.42578125" customWidth="1"/>
  </cols>
  <sheetData>
    <row r="1" spans="1:11" x14ac:dyDescent="0.2">
      <c r="A1" s="3"/>
      <c r="B1" s="3"/>
      <c r="C1" s="3"/>
      <c r="D1" s="3"/>
      <c r="E1" s="165" t="str">
        <f>'Grand Total Mezzanino'!D1</f>
        <v>Zalando Quotation sheet Template</v>
      </c>
      <c r="F1" s="165"/>
      <c r="G1" s="165"/>
      <c r="H1" s="3"/>
      <c r="I1" s="3"/>
      <c r="J1" s="3"/>
    </row>
    <row r="2" spans="1:11" ht="21" customHeight="1" x14ac:dyDescent="0.25">
      <c r="A2" s="3"/>
      <c r="B2" s="4"/>
      <c r="C2" s="4"/>
      <c r="D2" s="4"/>
      <c r="E2" s="166"/>
      <c r="F2" s="166"/>
      <c r="G2" s="166"/>
      <c r="H2" s="3"/>
      <c r="I2" s="3"/>
      <c r="J2" s="3"/>
    </row>
    <row r="3" spans="1:11" ht="12.75" customHeight="1" x14ac:dyDescent="0.2">
      <c r="A3" s="3"/>
      <c r="B3" s="3"/>
      <c r="C3" s="3"/>
      <c r="D3" s="3"/>
      <c r="E3" s="167" t="str">
        <f>'Grand Total Mezzanino'!D3</f>
        <v>QUOTATION ZALANDO GF6 Verona Italy</v>
      </c>
      <c r="F3" s="167"/>
      <c r="G3" s="167"/>
      <c r="H3" s="3"/>
      <c r="I3" s="3"/>
      <c r="J3" s="3"/>
    </row>
    <row r="4" spans="1:11" ht="18" x14ac:dyDescent="0.25">
      <c r="A4" s="3"/>
      <c r="B4" s="7"/>
      <c r="C4" s="7"/>
      <c r="D4" s="7"/>
      <c r="E4" s="167" t="s">
        <v>135</v>
      </c>
      <c r="F4" s="167"/>
      <c r="G4" s="167"/>
      <c r="H4" s="3"/>
      <c r="I4" s="3"/>
      <c r="J4" s="3"/>
    </row>
    <row r="5" spans="1:11" x14ac:dyDescent="0.2">
      <c r="A5" s="3"/>
      <c r="B5" s="8"/>
      <c r="C5" s="8"/>
      <c r="D5" s="8"/>
      <c r="E5" s="167" t="str">
        <f>'Grand Total Mezzanino'!D7</f>
        <v xml:space="preserve">Date: 10 06 2022 </v>
      </c>
      <c r="F5" s="167"/>
      <c r="G5" s="167"/>
      <c r="H5" s="3"/>
      <c r="I5" s="3"/>
      <c r="J5" s="3"/>
    </row>
    <row r="6" spans="1:11" x14ac:dyDescent="0.2">
      <c r="A6" s="3"/>
      <c r="B6" s="8"/>
      <c r="C6" s="8"/>
      <c r="D6" s="8"/>
      <c r="E6" s="164"/>
      <c r="F6" s="164"/>
      <c r="G6" s="164"/>
      <c r="H6" s="3"/>
      <c r="I6" s="3"/>
      <c r="J6" s="3"/>
    </row>
    <row r="7" spans="1:11" x14ac:dyDescent="0.2">
      <c r="A7" s="3"/>
      <c r="B7" s="8"/>
      <c r="C7" s="8"/>
      <c r="D7" s="8"/>
      <c r="E7" s="10"/>
      <c r="F7" s="11"/>
      <c r="G7" s="11"/>
      <c r="H7" s="3"/>
      <c r="I7" s="3"/>
      <c r="J7" s="3"/>
    </row>
    <row r="8" spans="1:11" x14ac:dyDescent="0.2">
      <c r="A8" s="3"/>
      <c r="B8" s="8"/>
      <c r="C8" s="8"/>
      <c r="D8" s="8"/>
      <c r="E8" s="62"/>
      <c r="F8" s="11"/>
      <c r="G8" s="11"/>
      <c r="H8" s="3"/>
      <c r="I8" s="3"/>
      <c r="J8" s="3"/>
    </row>
    <row r="9" spans="1:11" x14ac:dyDescent="0.2">
      <c r="A9" s="3"/>
      <c r="B9" s="8"/>
      <c r="C9" s="8"/>
      <c r="D9" s="8"/>
      <c r="E9" s="62"/>
      <c r="F9" s="11"/>
      <c r="G9" s="11"/>
      <c r="H9" s="3"/>
      <c r="I9" s="3"/>
      <c r="J9" s="3"/>
    </row>
    <row r="10" spans="1:11" x14ac:dyDescent="0.2">
      <c r="A10" s="3"/>
      <c r="B10" s="8"/>
      <c r="C10" s="8"/>
      <c r="D10" s="8"/>
      <c r="E10" s="62"/>
      <c r="F10" s="11"/>
      <c r="G10" s="11"/>
      <c r="H10" s="3"/>
      <c r="I10" s="3"/>
      <c r="J10" s="3"/>
    </row>
    <row r="11" spans="1:11" x14ac:dyDescent="0.2">
      <c r="A11" s="3"/>
      <c r="B11" s="8"/>
      <c r="C11" s="8"/>
      <c r="D11" s="8"/>
      <c r="E11" s="10"/>
      <c r="F11" s="11"/>
      <c r="G11" s="11"/>
      <c r="H11" s="3"/>
      <c r="I11" s="3"/>
      <c r="J11" s="3"/>
    </row>
    <row r="12" spans="1:11" x14ac:dyDescent="0.2">
      <c r="A12" s="3"/>
      <c r="B12" s="8"/>
      <c r="C12" s="8"/>
      <c r="D12" s="63" t="s">
        <v>25</v>
      </c>
      <c r="E12" s="3"/>
      <c r="F12" s="64" t="s">
        <v>26</v>
      </c>
      <c r="G12" s="11"/>
      <c r="H12" s="65" t="s">
        <v>27</v>
      </c>
      <c r="I12" s="3"/>
      <c r="J12" s="3"/>
    </row>
    <row r="13" spans="1:11" x14ac:dyDescent="0.2">
      <c r="A13" s="3"/>
      <c r="B13" s="8"/>
      <c r="C13" s="8"/>
      <c r="D13" s="66" t="s">
        <v>28</v>
      </c>
      <c r="E13" s="66"/>
      <c r="F13" s="67" t="s">
        <v>28</v>
      </c>
      <c r="G13" s="67"/>
      <c r="H13" s="68" t="s">
        <v>28</v>
      </c>
      <c r="I13" s="3"/>
      <c r="J13" s="3"/>
    </row>
    <row r="14" spans="1:11" x14ac:dyDescent="0.2">
      <c r="A14" s="3"/>
      <c r="B14" s="12"/>
      <c r="C14" s="12"/>
      <c r="D14" s="12" t="s">
        <v>29</v>
      </c>
      <c r="E14" s="12"/>
      <c r="F14" s="69" t="s">
        <v>29</v>
      </c>
      <c r="G14" s="64" t="s">
        <v>30</v>
      </c>
      <c r="H14" s="70" t="s">
        <v>29</v>
      </c>
      <c r="I14" s="63" t="s">
        <v>31</v>
      </c>
      <c r="J14" s="63" t="s">
        <v>31</v>
      </c>
    </row>
    <row r="15" spans="1:11" ht="36" customHeight="1" x14ac:dyDescent="0.2">
      <c r="A15" s="3"/>
      <c r="B15" s="13" t="s">
        <v>32</v>
      </c>
      <c r="C15" s="13" t="s">
        <v>33</v>
      </c>
      <c r="D15" s="13" t="s">
        <v>34</v>
      </c>
      <c r="E15" s="14" t="s">
        <v>93</v>
      </c>
      <c r="F15" s="15" t="s">
        <v>35</v>
      </c>
      <c r="G15" s="15" t="s">
        <v>36</v>
      </c>
      <c r="H15" s="16" t="s">
        <v>37</v>
      </c>
      <c r="I15" s="16" t="s">
        <v>38</v>
      </c>
      <c r="J15" s="16" t="s">
        <v>39</v>
      </c>
    </row>
    <row r="16" spans="1:11" x14ac:dyDescent="0.2">
      <c r="A16" s="3"/>
      <c r="B16" s="71" t="s">
        <v>108</v>
      </c>
      <c r="C16" s="72" t="s">
        <v>59</v>
      </c>
      <c r="D16" s="73">
        <v>4</v>
      </c>
      <c r="E16" s="146" t="s">
        <v>94</v>
      </c>
      <c r="F16" s="130">
        <v>287</v>
      </c>
      <c r="G16" s="21">
        <f t="shared" ref="G16:G37" si="0">+D16*F16</f>
        <v>1148</v>
      </c>
      <c r="H16" s="131">
        <v>2.5</v>
      </c>
      <c r="I16" s="57">
        <f t="shared" ref="I16:I36" si="1">H16*D16</f>
        <v>10</v>
      </c>
      <c r="J16" s="58">
        <f>I16*'Grand Total Mezzanino'!$E$20</f>
        <v>420</v>
      </c>
      <c r="K16" s="81" t="s">
        <v>40</v>
      </c>
    </row>
    <row r="17" spans="1:10" x14ac:dyDescent="0.2">
      <c r="A17" s="3"/>
      <c r="B17" s="71" t="s">
        <v>95</v>
      </c>
      <c r="C17" s="72" t="s">
        <v>59</v>
      </c>
      <c r="D17" s="73">
        <v>0</v>
      </c>
      <c r="E17" s="147" t="s">
        <v>96</v>
      </c>
      <c r="F17" s="130">
        <v>430</v>
      </c>
      <c r="G17" s="21">
        <f t="shared" si="0"/>
        <v>0</v>
      </c>
      <c r="H17" s="131">
        <v>2</v>
      </c>
      <c r="I17" s="27">
        <f t="shared" si="1"/>
        <v>0</v>
      </c>
      <c r="J17" s="33">
        <f>I17*'Grand Total Mezzanino'!$E$20</f>
        <v>0</v>
      </c>
    </row>
    <row r="18" spans="1:10" x14ac:dyDescent="0.2">
      <c r="A18" s="3"/>
      <c r="B18" s="129" t="s">
        <v>110</v>
      </c>
      <c r="C18" s="72" t="s">
        <v>59</v>
      </c>
      <c r="D18" s="73">
        <v>4</v>
      </c>
      <c r="E18" s="148" t="s">
        <v>111</v>
      </c>
      <c r="F18" s="130">
        <v>96</v>
      </c>
      <c r="G18" s="21">
        <f t="shared" si="0"/>
        <v>384</v>
      </c>
      <c r="H18" s="131">
        <v>0.5</v>
      </c>
      <c r="I18" s="27">
        <f t="shared" si="1"/>
        <v>2</v>
      </c>
      <c r="J18" s="33">
        <f>I18*'Grand Total Mezzanino'!$E$20</f>
        <v>84</v>
      </c>
    </row>
    <row r="19" spans="1:10" x14ac:dyDescent="0.2">
      <c r="A19" s="3"/>
      <c r="B19" s="71" t="s">
        <v>95</v>
      </c>
      <c r="C19" s="72" t="s">
        <v>59</v>
      </c>
      <c r="D19" s="73">
        <v>0</v>
      </c>
      <c r="E19" s="149" t="s">
        <v>97</v>
      </c>
      <c r="F19" s="130">
        <v>541.6</v>
      </c>
      <c r="G19" s="21">
        <f t="shared" si="0"/>
        <v>0</v>
      </c>
      <c r="H19" s="131">
        <v>4</v>
      </c>
      <c r="I19" s="27">
        <f t="shared" si="1"/>
        <v>0</v>
      </c>
      <c r="J19" s="33">
        <f>I19*'Grand Total Mezzanino'!$E$20</f>
        <v>0</v>
      </c>
    </row>
    <row r="20" spans="1:10" x14ac:dyDescent="0.2">
      <c r="A20" s="3"/>
      <c r="B20" s="74"/>
      <c r="C20" s="75"/>
      <c r="D20" s="73">
        <v>4</v>
      </c>
      <c r="E20" s="149" t="s">
        <v>98</v>
      </c>
      <c r="F20" s="130">
        <v>105</v>
      </c>
      <c r="G20" s="21">
        <f t="shared" si="0"/>
        <v>420</v>
      </c>
      <c r="H20" s="131">
        <v>2</v>
      </c>
      <c r="I20" s="27">
        <f t="shared" si="1"/>
        <v>8</v>
      </c>
      <c r="J20" s="33">
        <f>I20*'Grand Total Mezzanino'!$E$20</f>
        <v>336</v>
      </c>
    </row>
    <row r="21" spans="1:10" x14ac:dyDescent="0.2">
      <c r="A21" s="3"/>
      <c r="B21" s="76"/>
      <c r="C21" s="75"/>
      <c r="D21" s="73">
        <v>4</v>
      </c>
      <c r="E21" s="149" t="s">
        <v>99</v>
      </c>
      <c r="F21" s="130">
        <v>40</v>
      </c>
      <c r="G21" s="21">
        <f t="shared" si="0"/>
        <v>160</v>
      </c>
      <c r="H21" s="131">
        <v>2</v>
      </c>
      <c r="I21" s="27">
        <f t="shared" si="1"/>
        <v>8</v>
      </c>
      <c r="J21" s="33">
        <f>I21*'Grand Total Mezzanino'!$E$20</f>
        <v>336</v>
      </c>
    </row>
    <row r="22" spans="1:10" x14ac:dyDescent="0.2">
      <c r="A22" s="3"/>
      <c r="B22" s="76"/>
      <c r="C22" s="75"/>
      <c r="D22" s="73">
        <v>4</v>
      </c>
      <c r="E22" s="149" t="s">
        <v>100</v>
      </c>
      <c r="F22" s="130">
        <v>65</v>
      </c>
      <c r="G22" s="21">
        <f t="shared" si="0"/>
        <v>260</v>
      </c>
      <c r="H22" s="131">
        <v>1</v>
      </c>
      <c r="I22" s="27">
        <f t="shared" si="1"/>
        <v>4</v>
      </c>
      <c r="J22" s="33">
        <f>I22*'Grand Total Mezzanino'!$E$20</f>
        <v>168</v>
      </c>
    </row>
    <row r="23" spans="1:10" x14ac:dyDescent="0.2">
      <c r="A23" s="3"/>
      <c r="B23" s="76"/>
      <c r="C23" s="75"/>
      <c r="D23" s="73">
        <v>2</v>
      </c>
      <c r="E23" s="150" t="s">
        <v>137</v>
      </c>
      <c r="F23" s="130">
        <v>159</v>
      </c>
      <c r="G23" s="21">
        <f t="shared" ref="G23" si="2">+D23*F23</f>
        <v>318</v>
      </c>
      <c r="H23" s="131">
        <v>1</v>
      </c>
      <c r="I23" s="27">
        <f t="shared" ref="I23" si="3">H23*D23</f>
        <v>2</v>
      </c>
      <c r="J23" s="33">
        <f>I23*'Grand Total Mezzanino'!$E$20</f>
        <v>84</v>
      </c>
    </row>
    <row r="24" spans="1:10" x14ac:dyDescent="0.2">
      <c r="A24" s="3"/>
      <c r="B24" s="76"/>
      <c r="C24" s="75"/>
      <c r="D24" s="73">
        <v>4</v>
      </c>
      <c r="E24" s="150" t="s">
        <v>136</v>
      </c>
      <c r="F24" s="130">
        <v>258</v>
      </c>
      <c r="G24" s="21">
        <f t="shared" si="0"/>
        <v>1032</v>
      </c>
      <c r="H24" s="131">
        <v>1</v>
      </c>
      <c r="I24" s="27">
        <f t="shared" si="1"/>
        <v>4</v>
      </c>
      <c r="J24" s="33">
        <f>I24*'Grand Total Mezzanino'!$E$20</f>
        <v>168</v>
      </c>
    </row>
    <row r="25" spans="1:10" x14ac:dyDescent="0.2">
      <c r="A25" s="3"/>
      <c r="B25" s="71" t="s">
        <v>101</v>
      </c>
      <c r="C25" s="72" t="s">
        <v>59</v>
      </c>
      <c r="D25" s="73">
        <v>1</v>
      </c>
      <c r="E25" s="151" t="s">
        <v>131</v>
      </c>
      <c r="F25" s="130">
        <v>584.5</v>
      </c>
      <c r="G25" s="21">
        <f t="shared" si="0"/>
        <v>584.5</v>
      </c>
      <c r="H25" s="131">
        <v>4</v>
      </c>
      <c r="I25" s="27">
        <f t="shared" si="1"/>
        <v>4</v>
      </c>
      <c r="J25" s="33">
        <f>I25*'Grand Total Mezzanino'!$E$20</f>
        <v>168</v>
      </c>
    </row>
    <row r="26" spans="1:10" x14ac:dyDescent="0.2">
      <c r="A26" s="3"/>
      <c r="B26" s="71" t="s">
        <v>102</v>
      </c>
      <c r="C26" s="72" t="s">
        <v>59</v>
      </c>
      <c r="D26" s="73">
        <v>3</v>
      </c>
      <c r="E26" s="151" t="s">
        <v>132</v>
      </c>
      <c r="F26" s="130">
        <v>389.5</v>
      </c>
      <c r="G26" s="21">
        <f t="shared" si="0"/>
        <v>1168.5</v>
      </c>
      <c r="H26" s="131">
        <v>4</v>
      </c>
      <c r="I26" s="27">
        <f t="shared" si="1"/>
        <v>12</v>
      </c>
      <c r="J26" s="33">
        <f>I26*'Grand Total Mezzanino'!$E$20</f>
        <v>504</v>
      </c>
    </row>
    <row r="27" spans="1:10" x14ac:dyDescent="0.2">
      <c r="A27" s="3"/>
      <c r="B27" s="71" t="s">
        <v>109</v>
      </c>
      <c r="C27" s="72" t="s">
        <v>59</v>
      </c>
      <c r="D27" s="126">
        <v>0</v>
      </c>
      <c r="E27" s="151" t="s">
        <v>133</v>
      </c>
      <c r="F27" s="130">
        <v>438.4</v>
      </c>
      <c r="G27" s="21">
        <f t="shared" ref="G27" si="4">+D27*F27</f>
        <v>0</v>
      </c>
      <c r="H27" s="131">
        <v>6</v>
      </c>
      <c r="I27" s="27">
        <f t="shared" si="1"/>
        <v>0</v>
      </c>
      <c r="J27" s="33">
        <f>I27*'Grand Total Mezzanino'!$E$20</f>
        <v>0</v>
      </c>
    </row>
    <row r="28" spans="1:10" x14ac:dyDescent="0.2">
      <c r="A28" s="3"/>
      <c r="B28" s="71" t="s">
        <v>103</v>
      </c>
      <c r="C28" s="72" t="s">
        <v>59</v>
      </c>
      <c r="D28" s="73">
        <v>1</v>
      </c>
      <c r="E28" s="152" t="s">
        <v>142</v>
      </c>
      <c r="F28" s="130">
        <v>350</v>
      </c>
      <c r="G28" s="21">
        <f t="shared" si="0"/>
        <v>350</v>
      </c>
      <c r="H28" s="131">
        <v>4</v>
      </c>
      <c r="I28" s="27">
        <f t="shared" si="1"/>
        <v>4</v>
      </c>
      <c r="J28" s="33">
        <f>I28*'Grand Total Mezzanino'!$E$20</f>
        <v>168</v>
      </c>
    </row>
    <row r="29" spans="1:10" x14ac:dyDescent="0.2">
      <c r="A29" s="3"/>
      <c r="B29" s="76"/>
      <c r="C29" s="75"/>
      <c r="D29" s="73">
        <v>1</v>
      </c>
      <c r="E29" s="152" t="s">
        <v>104</v>
      </c>
      <c r="F29" s="130">
        <v>0</v>
      </c>
      <c r="G29" s="21">
        <f t="shared" si="0"/>
        <v>0</v>
      </c>
      <c r="H29" s="131">
        <v>0</v>
      </c>
      <c r="I29" s="27">
        <f t="shared" si="1"/>
        <v>0</v>
      </c>
      <c r="J29" s="33">
        <f>I29*'Grand Total Mezzanino'!$E$20</f>
        <v>0</v>
      </c>
    </row>
    <row r="30" spans="1:10" x14ac:dyDescent="0.2">
      <c r="A30" s="3"/>
      <c r="B30" s="76"/>
      <c r="C30" s="75"/>
      <c r="D30" s="73">
        <v>1</v>
      </c>
      <c r="E30" s="151" t="s">
        <v>105</v>
      </c>
      <c r="F30" s="130">
        <v>0</v>
      </c>
      <c r="G30" s="21">
        <f t="shared" si="0"/>
        <v>0</v>
      </c>
      <c r="H30" s="131">
        <v>0</v>
      </c>
      <c r="I30" s="27">
        <f t="shared" si="1"/>
        <v>0</v>
      </c>
      <c r="J30" s="33">
        <f>I30*'Grand Total Mezzanino'!$E$20</f>
        <v>0</v>
      </c>
    </row>
    <row r="31" spans="1:10" x14ac:dyDescent="0.2">
      <c r="A31" s="3"/>
      <c r="B31" s="17"/>
      <c r="C31" s="18"/>
      <c r="D31" s="73">
        <v>2</v>
      </c>
      <c r="E31" s="154" t="s">
        <v>139</v>
      </c>
      <c r="F31" s="130">
        <v>66</v>
      </c>
      <c r="G31" s="21">
        <f t="shared" si="0"/>
        <v>132</v>
      </c>
      <c r="H31" s="131">
        <v>0.5</v>
      </c>
      <c r="I31" s="27">
        <f t="shared" si="1"/>
        <v>1</v>
      </c>
      <c r="J31" s="33">
        <f>I31*'Grand Total Mezzanino'!$E$20</f>
        <v>42</v>
      </c>
    </row>
    <row r="32" spans="1:10" x14ac:dyDescent="0.2">
      <c r="A32" s="3"/>
      <c r="B32" s="17"/>
      <c r="C32" s="18"/>
      <c r="D32" s="73">
        <v>1</v>
      </c>
      <c r="E32" s="152" t="s">
        <v>138</v>
      </c>
      <c r="F32" s="20">
        <v>110</v>
      </c>
      <c r="G32" s="21">
        <f t="shared" si="0"/>
        <v>110</v>
      </c>
      <c r="H32" s="24">
        <v>6</v>
      </c>
      <c r="I32" s="27">
        <f t="shared" si="1"/>
        <v>6</v>
      </c>
      <c r="J32" s="33">
        <f>I32*'Grand Total Mezzanino'!$E$20</f>
        <v>252</v>
      </c>
    </row>
    <row r="33" spans="1:10" x14ac:dyDescent="0.2">
      <c r="A33" s="3"/>
      <c r="B33" s="17"/>
      <c r="C33" s="18"/>
      <c r="D33" s="73"/>
      <c r="E33" s="152"/>
      <c r="F33" s="20"/>
      <c r="G33" s="21">
        <f t="shared" si="0"/>
        <v>0</v>
      </c>
      <c r="H33" s="24">
        <v>0</v>
      </c>
      <c r="I33" s="27">
        <f t="shared" si="1"/>
        <v>0</v>
      </c>
      <c r="J33" s="33">
        <f>I33*'Grand Total Mezzanino'!$E$20</f>
        <v>0</v>
      </c>
    </row>
    <row r="34" spans="1:10" x14ac:dyDescent="0.2">
      <c r="A34" s="3"/>
      <c r="B34" s="26" t="s">
        <v>41</v>
      </c>
      <c r="C34" s="28" t="s">
        <v>42</v>
      </c>
      <c r="D34" s="77">
        <v>4</v>
      </c>
      <c r="E34" s="153" t="s">
        <v>106</v>
      </c>
      <c r="F34" s="20"/>
      <c r="G34" s="21">
        <f t="shared" si="0"/>
        <v>0</v>
      </c>
      <c r="H34" s="24">
        <v>2</v>
      </c>
      <c r="I34" s="27">
        <f t="shared" si="1"/>
        <v>8</v>
      </c>
      <c r="J34" s="33">
        <f>I34*'Grand Total Mezzanino'!$E$20</f>
        <v>336</v>
      </c>
    </row>
    <row r="35" spans="1:10" x14ac:dyDescent="0.2">
      <c r="A35" s="3"/>
      <c r="B35" s="26" t="s">
        <v>41</v>
      </c>
      <c r="C35" s="28" t="s">
        <v>42</v>
      </c>
      <c r="D35" s="77">
        <v>4</v>
      </c>
      <c r="E35" s="153" t="s">
        <v>43</v>
      </c>
      <c r="F35" s="20"/>
      <c r="G35" s="21">
        <f t="shared" si="0"/>
        <v>0</v>
      </c>
      <c r="H35" s="24">
        <v>1</v>
      </c>
      <c r="I35" s="27">
        <f t="shared" si="1"/>
        <v>4</v>
      </c>
      <c r="J35" s="33">
        <f>I35*'Grand Total Mezzanino'!$E$20</f>
        <v>168</v>
      </c>
    </row>
    <row r="36" spans="1:10" x14ac:dyDescent="0.2">
      <c r="A36" s="3"/>
      <c r="B36" s="26" t="s">
        <v>41</v>
      </c>
      <c r="C36" s="28" t="s">
        <v>42</v>
      </c>
      <c r="D36" s="77">
        <v>4</v>
      </c>
      <c r="E36" s="153" t="s">
        <v>44</v>
      </c>
      <c r="F36" s="20"/>
      <c r="G36" s="21">
        <f t="shared" si="0"/>
        <v>0</v>
      </c>
      <c r="H36" s="24">
        <v>1</v>
      </c>
      <c r="I36" s="27">
        <f t="shared" si="1"/>
        <v>4</v>
      </c>
      <c r="J36" s="33">
        <f>I36*'Grand Total Mezzanino'!$E$20</f>
        <v>168</v>
      </c>
    </row>
    <row r="37" spans="1:10" x14ac:dyDescent="0.2">
      <c r="A37" s="3"/>
      <c r="B37" s="26"/>
      <c r="C37" s="28"/>
      <c r="D37" s="77">
        <v>1</v>
      </c>
      <c r="E37" s="153" t="s">
        <v>45</v>
      </c>
      <c r="F37" s="20"/>
      <c r="G37" s="21">
        <f t="shared" si="0"/>
        <v>0</v>
      </c>
      <c r="H37" s="24">
        <v>20</v>
      </c>
      <c r="I37" s="27">
        <v>10</v>
      </c>
      <c r="J37" s="33">
        <f>I37*'Grand Total Mezzanino'!$E$20</f>
        <v>420</v>
      </c>
    </row>
    <row r="38" spans="1:10" x14ac:dyDescent="0.2">
      <c r="A38" s="3"/>
      <c r="B38" s="26"/>
      <c r="C38" s="28"/>
      <c r="D38" s="29"/>
      <c r="E38" s="30"/>
      <c r="F38" s="20"/>
      <c r="G38" s="21"/>
      <c r="H38" s="24"/>
      <c r="I38" s="27"/>
      <c r="J38" s="33"/>
    </row>
    <row r="39" spans="1:10" x14ac:dyDescent="0.2">
      <c r="A39" s="3"/>
      <c r="B39" s="26"/>
      <c r="C39" s="28"/>
      <c r="D39" s="29"/>
      <c r="E39" s="30"/>
      <c r="F39" s="20"/>
      <c r="G39" s="21"/>
      <c r="H39" s="24"/>
      <c r="I39" s="27"/>
      <c r="J39" s="33"/>
    </row>
    <row r="40" spans="1:10" x14ac:dyDescent="0.2">
      <c r="A40" s="3"/>
      <c r="B40" s="26"/>
      <c r="C40" s="28"/>
      <c r="D40" s="29"/>
      <c r="E40" s="30"/>
      <c r="F40" s="20"/>
      <c r="G40" s="21"/>
      <c r="H40" s="24"/>
      <c r="I40" s="27"/>
      <c r="J40" s="33"/>
    </row>
    <row r="41" spans="1:10" x14ac:dyDescent="0.2">
      <c r="A41" s="3"/>
      <c r="B41" s="26"/>
      <c r="C41" s="31"/>
      <c r="D41" s="32"/>
      <c r="E41" s="78" t="s">
        <v>46</v>
      </c>
      <c r="F41" s="21"/>
      <c r="G41" s="33"/>
      <c r="H41" s="34"/>
      <c r="I41" s="27"/>
      <c r="J41" s="27"/>
    </row>
    <row r="42" spans="1:10" x14ac:dyDescent="0.2">
      <c r="A42" s="3"/>
      <c r="B42" s="17"/>
      <c r="C42" s="18"/>
      <c r="D42" s="18"/>
      <c r="E42" s="35" t="s">
        <v>47</v>
      </c>
      <c r="F42" s="36"/>
      <c r="G42" s="37"/>
      <c r="H42" s="34"/>
      <c r="I42" s="27"/>
      <c r="J42" s="59"/>
    </row>
    <row r="43" spans="1:10" x14ac:dyDescent="0.2">
      <c r="A43" s="3"/>
      <c r="B43" s="38"/>
      <c r="C43" s="38"/>
      <c r="D43" s="38"/>
      <c r="E43" s="39" t="s">
        <v>90</v>
      </c>
      <c r="F43" s="40"/>
      <c r="G43" s="41"/>
      <c r="H43" s="42"/>
      <c r="I43" s="60"/>
      <c r="J43" s="155">
        <f>SUM(G16:G40)+SUM(J16:J40)</f>
        <v>9889</v>
      </c>
    </row>
    <row r="44" spans="1:10" s="1" customFormat="1" x14ac:dyDescent="0.2">
      <c r="A44" s="43"/>
      <c r="B44" s="44"/>
      <c r="C44" s="44"/>
      <c r="D44" s="44"/>
      <c r="E44" s="45"/>
      <c r="F44" s="46"/>
      <c r="G44" s="47"/>
      <c r="H44" s="48"/>
      <c r="I44" s="50"/>
      <c r="J44" s="50"/>
    </row>
    <row r="45" spans="1:10" ht="36" customHeight="1" x14ac:dyDescent="0.2">
      <c r="A45" s="3"/>
      <c r="B45" s="13" t="s">
        <v>32</v>
      </c>
      <c r="C45" s="13" t="s">
        <v>33</v>
      </c>
      <c r="D45" s="13" t="s">
        <v>34</v>
      </c>
      <c r="E45" s="14" t="s">
        <v>107</v>
      </c>
      <c r="F45" s="15" t="s">
        <v>35</v>
      </c>
      <c r="G45" s="15" t="s">
        <v>36</v>
      </c>
      <c r="H45" s="16" t="s">
        <v>37</v>
      </c>
      <c r="I45" s="16" t="s">
        <v>38</v>
      </c>
      <c r="J45" s="16" t="s">
        <v>39</v>
      </c>
    </row>
    <row r="46" spans="1:10" x14ac:dyDescent="0.2">
      <c r="A46" s="3"/>
      <c r="B46" s="17"/>
      <c r="C46" s="18"/>
      <c r="D46" s="73"/>
      <c r="E46" s="79"/>
      <c r="F46" s="49"/>
      <c r="G46" s="80">
        <f t="shared" ref="G46:G51" si="5">+D46*F46</f>
        <v>0</v>
      </c>
      <c r="H46" s="24">
        <v>0</v>
      </c>
      <c r="I46" s="27">
        <f t="shared" ref="I46:I51" si="6">H46*D46</f>
        <v>0</v>
      </c>
      <c r="J46" s="33">
        <f>I46*'Grand Total Mezzanino'!$E$20</f>
        <v>0</v>
      </c>
    </row>
    <row r="47" spans="1:10" x14ac:dyDescent="0.2">
      <c r="A47" s="3"/>
      <c r="B47" s="17"/>
      <c r="C47" s="18"/>
      <c r="D47" s="73"/>
      <c r="E47" s="79"/>
      <c r="F47" s="49"/>
      <c r="G47" s="80">
        <f t="shared" si="5"/>
        <v>0</v>
      </c>
      <c r="H47" s="24">
        <v>0</v>
      </c>
      <c r="I47" s="27">
        <f t="shared" si="6"/>
        <v>0</v>
      </c>
      <c r="J47" s="33">
        <f>I47*'Grand Total Mezzanino'!$E$20</f>
        <v>0</v>
      </c>
    </row>
    <row r="48" spans="1:10" x14ac:dyDescent="0.2">
      <c r="A48" s="3"/>
      <c r="B48" s="17"/>
      <c r="C48" s="18"/>
      <c r="D48" s="19"/>
      <c r="E48" s="23"/>
      <c r="F48" s="49"/>
      <c r="G48" s="21">
        <f t="shared" si="5"/>
        <v>0</v>
      </c>
      <c r="H48" s="24">
        <v>0</v>
      </c>
      <c r="I48" s="27">
        <f t="shared" si="6"/>
        <v>0</v>
      </c>
      <c r="J48" s="33">
        <f>I48*'Grand Total Mezzanino'!$E$20</f>
        <v>0</v>
      </c>
    </row>
    <row r="49" spans="1:10" x14ac:dyDescent="0.2">
      <c r="A49" s="3"/>
      <c r="B49" s="17"/>
      <c r="C49" s="18"/>
      <c r="D49" s="19"/>
      <c r="E49" s="23"/>
      <c r="F49" s="49"/>
      <c r="G49" s="21">
        <f t="shared" si="5"/>
        <v>0</v>
      </c>
      <c r="H49" s="24">
        <v>0</v>
      </c>
      <c r="I49" s="27">
        <f t="shared" si="6"/>
        <v>0</v>
      </c>
      <c r="J49" s="33">
        <f>I49*'Grand Total Mezzanino'!$E$20</f>
        <v>0</v>
      </c>
    </row>
    <row r="50" spans="1:10" x14ac:dyDescent="0.2">
      <c r="A50" s="3"/>
      <c r="B50" s="17"/>
      <c r="C50" s="18"/>
      <c r="D50" s="19"/>
      <c r="E50" s="23"/>
      <c r="F50" s="49"/>
      <c r="G50" s="21">
        <f t="shared" si="5"/>
        <v>0</v>
      </c>
      <c r="H50" s="24">
        <v>0</v>
      </c>
      <c r="I50" s="27">
        <f t="shared" si="6"/>
        <v>0</v>
      </c>
      <c r="J50" s="33">
        <f>I50*'Grand Total Mezzanino'!$E$20</f>
        <v>0</v>
      </c>
    </row>
    <row r="51" spans="1:10" x14ac:dyDescent="0.2">
      <c r="A51" s="3"/>
      <c r="B51" s="17"/>
      <c r="C51" s="18"/>
      <c r="D51" s="19"/>
      <c r="E51" s="30"/>
      <c r="F51" s="49"/>
      <c r="G51" s="21">
        <f t="shared" si="5"/>
        <v>0</v>
      </c>
      <c r="H51" s="24">
        <v>0</v>
      </c>
      <c r="I51" s="27">
        <f t="shared" si="6"/>
        <v>0</v>
      </c>
      <c r="J51" s="33">
        <f>I51*'Grand Total Mezzanino'!$E$20</f>
        <v>0</v>
      </c>
    </row>
    <row r="52" spans="1:10" x14ac:dyDescent="0.2">
      <c r="A52" s="3"/>
      <c r="B52" s="27"/>
      <c r="C52" s="50"/>
      <c r="D52" s="27"/>
      <c r="E52" s="51"/>
      <c r="F52" s="33"/>
      <c r="G52" s="21"/>
      <c r="H52" s="52"/>
      <c r="I52" s="27"/>
      <c r="J52" s="33"/>
    </row>
    <row r="53" spans="1:10" x14ac:dyDescent="0.2">
      <c r="A53" s="3"/>
      <c r="B53" s="53"/>
      <c r="C53" s="54"/>
      <c r="D53" s="53"/>
      <c r="E53" s="55" t="s">
        <v>92</v>
      </c>
      <c r="F53" s="56"/>
      <c r="G53" s="41"/>
      <c r="H53" s="42"/>
      <c r="I53" s="60"/>
      <c r="J53" s="61">
        <f>SUM(G46:G51)+SUM(J46:J51)</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66" firstPageNumber="0"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Grand Total Mezzanino</vt:lpstr>
      <vt:lpstr>CCTV</vt:lpstr>
      <vt:lpstr>ACS</vt:lpstr>
      <vt:lpstr>CCTV!Area_stampa</vt:lpstr>
      <vt:lpstr>'Grand Total Mezzanino'!Area_stampa</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utente</cp:lastModifiedBy>
  <cp:revision>1</cp:revision>
  <cp:lastPrinted>2022-06-10T15:29:21Z</cp:lastPrinted>
  <dcterms:created xsi:type="dcterms:W3CDTF">2007-02-23T10:19:00Z</dcterms:created>
  <dcterms:modified xsi:type="dcterms:W3CDTF">2022-06-14T14:19:10Z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Securitas Systems</vt:lpwstr>
  </property>
  <property fmtid="{D5CDD505-2E9C-101B-9397-08002B2CF9AE}" pid="4" name="ContentTypeId">
    <vt:lpwstr>0x010100B8032FE30CE80C44AFEC31C0523D5286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KSOProductBuildVer">
    <vt:lpwstr>2057-11.2.0.8684</vt:lpwstr>
  </property>
</Properties>
</file>