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danilo.pesenti.IECISRL\Desktop\"/>
    </mc:Choice>
  </mc:AlternateContent>
  <xr:revisionPtr revIDLastSave="0" documentId="13_ncr:1_{01C79954-3491-4F5F-9F9A-9CD4386FD1DB}" xr6:coauthVersionLast="44" xr6:coauthVersionMax="44" xr10:uidLastSave="{00000000-0000-0000-0000-000000000000}"/>
  <bookViews>
    <workbookView xWindow="2835" yWindow="135" windowWidth="23445" windowHeight="15945" activeTab="1" xr2:uid="{00000000-000D-0000-FFFF-FFFF00000000}"/>
  </bookViews>
  <sheets>
    <sheet name="CCTV" sheetId="2" r:id="rId1"/>
    <sheet name="Access" sheetId="5" r:id="rId2"/>
  </sheets>
  <externalReferences>
    <externalReference r:id="rId3"/>
  </externalReferences>
  <definedNames>
    <definedName name="Costo_Tot">[1]Intruder!$R$104</definedName>
    <definedName name="mk_materiale">[1]Intruder!$U$7</definedName>
    <definedName name="mk_mpo">[1]Intruder!$U$8</definedName>
    <definedName name="Ore_Tot_2P">[1]Intruder!$R$69</definedName>
    <definedName name="ScontoListinoAccessi">'[1]Riepilogo USO INTERNO'!$F$34</definedName>
    <definedName name="ScontoListinoAllarme">'[1]Riepilogo USO INTERNO'!$F$32</definedName>
    <definedName name="ScontoListinoTVCC">'[1]Riepilogo USO INTERNO'!$F$33</definedName>
  </definedNames>
  <calcPr calcId="181029"/>
  <customWorkbookViews>
    <customWorkbookView name="EdwardvdBerg - Persoonlijke weergave" guid="{3E842511-23E9-411A-81C3-49DA0CD0D1AF}" mergeInterval="0" personalView="1" maximized="1" windowWidth="1436" windowHeight="627"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5" l="1"/>
  <c r="D30" i="5"/>
  <c r="D20" i="5"/>
  <c r="D22" i="5" s="1"/>
  <c r="F41" i="2"/>
  <c r="F39" i="2"/>
  <c r="F38" i="2"/>
  <c r="F37" i="2"/>
  <c r="F36" i="2"/>
  <c r="F35" i="2"/>
  <c r="F34" i="2"/>
  <c r="F32" i="2"/>
  <c r="D41" i="2"/>
  <c r="D37" i="2" s="1"/>
  <c r="D36" i="2"/>
  <c r="G27" i="2"/>
  <c r="G31" i="2"/>
  <c r="G19" i="2"/>
  <c r="D38" i="2" l="1"/>
  <c r="G18" i="5"/>
  <c r="G39" i="5" l="1"/>
  <c r="G38" i="5"/>
  <c r="G37" i="5"/>
  <c r="G36" i="5"/>
  <c r="G35" i="5"/>
  <c r="G34" i="5"/>
  <c r="G33" i="5"/>
  <c r="G32" i="5"/>
  <c r="G31" i="5"/>
  <c r="G30" i="5"/>
  <c r="G29" i="5"/>
  <c r="G28" i="5"/>
  <c r="G27" i="5"/>
  <c r="G26" i="5"/>
  <c r="G25" i="5"/>
  <c r="G24" i="5"/>
  <c r="G23" i="5"/>
  <c r="G22" i="5"/>
  <c r="G21" i="5"/>
  <c r="G20" i="5"/>
  <c r="G19" i="5"/>
  <c r="G17" i="5"/>
  <c r="G16" i="5"/>
  <c r="E5" i="5"/>
  <c r="E3" i="5"/>
  <c r="E1" i="5"/>
  <c r="G45" i="2" l="1"/>
  <c r="G46" i="2"/>
  <c r="G47" i="2"/>
  <c r="G48" i="2"/>
  <c r="G29" i="2"/>
  <c r="G30" i="2"/>
  <c r="G40" i="2"/>
  <c r="G23" i="2"/>
  <c r="G24" i="2"/>
  <c r="G42" i="2"/>
  <c r="G43" i="2"/>
  <c r="E5" i="2"/>
  <c r="E1" i="2"/>
  <c r="E3" i="2"/>
  <c r="G44" i="2"/>
  <c r="G22" i="2"/>
  <c r="G21" i="2"/>
</calcChain>
</file>

<file path=xl/sharedStrings.xml><?xml version="1.0" encoding="utf-8"?>
<sst xmlns="http://schemas.openxmlformats.org/spreadsheetml/2006/main" count="138" uniqueCount="84">
  <si>
    <t>Basic Sales Price :</t>
  </si>
  <si>
    <t>Qty</t>
  </si>
  <si>
    <t xml:space="preserve">European           Product             Code </t>
  </si>
  <si>
    <t>Supllier</t>
  </si>
  <si>
    <t>Basic package CCTV - IP</t>
  </si>
  <si>
    <t>Total amount equipment</t>
  </si>
  <si>
    <t>labour only</t>
  </si>
  <si>
    <t>contr</t>
  </si>
  <si>
    <t>Test, commision and handover</t>
  </si>
  <si>
    <t>User training to end user</t>
  </si>
  <si>
    <t>P3225-VE Mk II</t>
  </si>
  <si>
    <t>Axis</t>
  </si>
  <si>
    <t>AXIS A8004-VE</t>
  </si>
  <si>
    <t>AXIS Dome IP cam outdoor P3225-VE, Day/night IR Lens 3-10,5mm</t>
  </si>
  <si>
    <t>Pole mount clamp</t>
  </si>
  <si>
    <t>Nedap</t>
  </si>
  <si>
    <t xml:space="preserve">Nedap ANPR cam  </t>
  </si>
  <si>
    <t>Axis Video Intercom station</t>
  </si>
  <si>
    <t>Kiwi Analytics Software</t>
  </si>
  <si>
    <t>Camera licencing</t>
  </si>
  <si>
    <t>Your sell price per unit</t>
  </si>
  <si>
    <t>As build documentation</t>
  </si>
  <si>
    <t>Programming of cctv system</t>
  </si>
  <si>
    <t>Programming of access system</t>
  </si>
  <si>
    <t>as build documentation</t>
  </si>
  <si>
    <t>Basic package Access Nedap</t>
  </si>
  <si>
    <t xml:space="preserve">Internal reader </t>
  </si>
  <si>
    <t>internal reader with pin</t>
  </si>
  <si>
    <t>external reader</t>
  </si>
  <si>
    <t>door contact</t>
  </si>
  <si>
    <t>sounder</t>
  </si>
  <si>
    <t>exit button</t>
  </si>
  <si>
    <t>override unit</t>
  </si>
  <si>
    <t>Central equipment unit</t>
  </si>
  <si>
    <t>internal reader UHF (for kitchen)</t>
  </si>
  <si>
    <t>Cable installation works are provided by others! (Jacobs)</t>
  </si>
  <si>
    <t>Fill out qty based on drawings!</t>
  </si>
  <si>
    <t>Fill out sell price per unit</t>
  </si>
  <si>
    <t>v</t>
  </si>
  <si>
    <t>I</t>
  </si>
  <si>
    <t>Auto field</t>
  </si>
  <si>
    <t>No machine hardware to be quoted (will be delivered by Zalando IT, but do provide the specs required)</t>
  </si>
  <si>
    <t>Genetec VMS Software</t>
  </si>
  <si>
    <t>Break down all materials / software quoted per item (also on software licences etc)</t>
  </si>
  <si>
    <t>Add rows where needed, we need to see exactly which parts are proposed</t>
  </si>
  <si>
    <t>IT hardware is provided by Zalando IT, do specify which specs are needed</t>
  </si>
  <si>
    <t>All contacts have been delivered and installed by ohers, allow time to terminate</t>
  </si>
  <si>
    <t>ANPR and Intercom has to be proposed in this sheet, specify all parts needed!</t>
  </si>
  <si>
    <t xml:space="preserve">Nedap controller </t>
  </si>
  <si>
    <t>Licenses by Enterprise vendor NtP Germany, allow for time to interact with NtP</t>
  </si>
  <si>
    <t>Software by Enterprise vendor NtP Germany, allow for time to interact with NtP</t>
  </si>
  <si>
    <t>M3105-LVE</t>
  </si>
  <si>
    <t>AXIS IP Dome M3105-LVE compact mini dome in a vandal-resistant, outdoor-ready, flat faced designe.Built -in IR illumination and WDR - Forensic Capture, Fixed Lens. 1080P</t>
  </si>
  <si>
    <t xml:space="preserve">GSC-Base-5x </t>
  </si>
  <si>
    <t>Genetec</t>
  </si>
  <si>
    <t>Genetec Security Center (GSC) Base Package - Version 5.x which includes: 1 Directory, 5 Security Desk client connections (incl. Web Client), Plan Manager Basic, Alarm Management, Advanced Reporting, System Partitioning, Zone Monitoring, IO Modules Support, Email Support, Macros Support (actual macros sold separately), Support for server virtualization, all supported languages. Must purchase a SynergisTM, OmnicastTM, or AutoVuTM base package to enable access control, video, or LPR content respectively.</t>
  </si>
  <si>
    <t>GSC-Om-P</t>
  </si>
  <si>
    <t>GSC Omnicast™ Professional Package which includes: Archiving support, Media Router, Audio, Remote Security Desk, Camera Sequences, Camera Blocking, Camera Dewarping, Time Zone, Edge recording, trickling and archive transfer, Keyboard and Joystick Support, Max. 250 cameras, Max. 10 clients, Max. 20 Archivers</t>
  </si>
  <si>
    <t>GSC-1U</t>
  </si>
  <si>
    <t>1 Genetec Security Desk client connection (incl. Web Client)</t>
  </si>
  <si>
    <t>GSC-1mobileU</t>
  </si>
  <si>
    <t>1 Security Center Mobile app connection</t>
  </si>
  <si>
    <t>GSC-Sipelia-Base</t>
  </si>
  <si>
    <t>GSC Sipelia™ Base Package</t>
  </si>
  <si>
    <t>GSC-Sipelia-1SIP-STD</t>
  </si>
  <si>
    <t>1 Standard Connection to an Intercom Station (requires GSC-Sipelia-Base)</t>
  </si>
  <si>
    <t>ADV-CAM-P-1Y</t>
  </si>
  <si>
    <t>Genetec Advantage for 1 Omnicast Pro Camera – 1 year</t>
  </si>
  <si>
    <t>ADV-SIP-S-1Y</t>
  </si>
  <si>
    <t>Genetec Advantage for 1 Sipelia Standard Intercom connection – 1 Year</t>
  </si>
  <si>
    <t>ADV-KIWIM-1Y</t>
  </si>
  <si>
    <t>Genetec Advantage for kiwiVision either Bundle One</t>
  </si>
  <si>
    <t>M3057-PLVE</t>
  </si>
  <si>
    <t>GSC-OM-P-1ID</t>
  </si>
  <si>
    <t>GSC-Om-P-1C</t>
  </si>
  <si>
    <t>360 cam Axis with 6MP sensor and support for Forensic WDR, Lightfinder and OptimizedIR illumination. Vandal-resistant casing in flat design.</t>
  </si>
  <si>
    <t>MD50FG</t>
  </si>
  <si>
    <t>MDK190</t>
  </si>
  <si>
    <t>AP7803</t>
  </si>
  <si>
    <t>AP7003</t>
  </si>
  <si>
    <t>AP7021</t>
  </si>
  <si>
    <t>Batteria 7Ah (per fornire un'autonomia di almeno 4hh come da specifiche richieste)</t>
  </si>
  <si>
    <r>
      <t xml:space="preserve">T91A47 T </t>
    </r>
    <r>
      <rPr>
        <b/>
        <sz val="10"/>
        <color indexed="10"/>
        <rFont val="Arial"/>
        <family val="2"/>
      </rPr>
      <t xml:space="preserve"> T91B47 + T94T01D</t>
    </r>
  </si>
  <si>
    <r>
      <rPr>
        <b/>
        <strike/>
        <sz val="10"/>
        <rFont val="Arial"/>
        <family val="2"/>
      </rPr>
      <t>9949933</t>
    </r>
    <r>
      <rPr>
        <b/>
        <sz val="10"/>
        <rFont val="Arial"/>
        <family val="2"/>
      </rPr>
      <t xml:space="preserve"> </t>
    </r>
    <r>
      <rPr>
        <b/>
        <sz val="10"/>
        <color indexed="10"/>
        <rFont val="Arial"/>
        <family val="2"/>
      </rPr>
      <t>9986138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</si>
</sst>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CZK]\ #,##0.00"/>
  </numFmts>
  <fonts count="13" x14ac:knownFonts="1">
    <font>
      <sz val="10"/>
      <name val="Arial"/>
    </font>
    <font>
      <sz val="10"/>
      <name val="Arial"/>
      <family val="2"/>
    </font>
    <font>
      <b/>
      <sz val="10"/>
      <name val="Arial"/>
      <family val="2"/>
    </font>
    <font>
      <sz val="8"/>
      <name val="Arial"/>
      <family val="2"/>
    </font>
    <font>
      <b/>
      <sz val="10"/>
      <color theme="7" tint="0.59999389629810485"/>
      <name val="Arial"/>
      <family val="2"/>
    </font>
    <font>
      <b/>
      <sz val="10"/>
      <color rgb="FFFF0000"/>
      <name val="Arial"/>
      <family val="2"/>
    </font>
    <font>
      <b/>
      <strike/>
      <sz val="10"/>
      <name val="Arial"/>
      <family val="2"/>
    </font>
    <font>
      <b/>
      <sz val="10"/>
      <color indexed="10"/>
      <name val="Arial"/>
      <family val="2"/>
    </font>
    <font>
      <sz val="10"/>
      <color rgb="FFFF0000"/>
      <name val="Arial"/>
      <family val="2"/>
    </font>
    <font>
      <sz val="10"/>
      <color indexed="8"/>
      <name val="Arial"/>
      <family val="2"/>
    </font>
    <font>
      <b/>
      <sz val="10"/>
      <color indexed="8"/>
      <name val="Arial"/>
      <family val="2"/>
    </font>
    <font>
      <b/>
      <sz val="10"/>
      <color theme="0"/>
      <name val="Arial"/>
      <family val="2"/>
    </font>
    <font>
      <sz val="10"/>
      <color theme="0"/>
      <name val="Arial"/>
      <family val="2"/>
    </font>
  </fonts>
  <fills count="11">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5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indexed="50"/>
        <bgColor indexed="51"/>
      </patternFill>
    </fill>
    <fill>
      <patternFill patternType="solid">
        <fgColor theme="0" tint="-4.9989318521683403E-2"/>
        <bgColor indexed="64"/>
      </patternFill>
    </fill>
    <fill>
      <patternFill patternType="solid">
        <fgColor rgb="FFFF0000"/>
        <bgColor indexed="51"/>
      </patternFill>
    </fill>
  </fills>
  <borders count="1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8"/>
      </right>
      <top/>
      <bottom/>
      <diagonal/>
    </border>
    <border>
      <left style="medium">
        <color indexed="8"/>
      </left>
      <right style="medium">
        <color indexed="8"/>
      </right>
      <top/>
      <bottom/>
      <diagonal/>
    </border>
    <border>
      <left style="medium">
        <color indexed="8"/>
      </left>
      <right/>
      <top/>
      <bottom/>
      <diagonal/>
    </border>
  </borders>
  <cellStyleXfs count="2">
    <xf numFmtId="0" fontId="0" fillId="0" borderId="0"/>
    <xf numFmtId="0" fontId="1" fillId="0" borderId="0"/>
  </cellStyleXfs>
  <cellXfs count="85">
    <xf numFmtId="0" fontId="0" fillId="0" borderId="0" xfId="0"/>
    <xf numFmtId="0" fontId="1" fillId="0" borderId="0" xfId="0" applyFont="1" applyAlignment="1" applyProtection="1">
      <alignment horizontal="center"/>
    </xf>
    <xf numFmtId="0" fontId="2" fillId="0" borderId="0" xfId="0" applyFont="1" applyProtection="1"/>
    <xf numFmtId="0" fontId="2" fillId="0" borderId="0" xfId="0" applyFont="1" applyAlignment="1" applyProtection="1">
      <alignment horizontal="center"/>
    </xf>
    <xf numFmtId="0" fontId="1" fillId="0" borderId="0" xfId="0" applyFont="1" applyProtection="1"/>
    <xf numFmtId="0" fontId="2" fillId="0" borderId="0" xfId="0" applyFont="1" applyFill="1" applyAlignment="1" applyProtection="1">
      <alignment horizontal="left"/>
    </xf>
    <xf numFmtId="0" fontId="1" fillId="0" borderId="0" xfId="0" applyFont="1"/>
    <xf numFmtId="166" fontId="1" fillId="0" borderId="0" xfId="0" applyNumberFormat="1" applyFont="1" applyAlignment="1" applyProtection="1">
      <alignment horizontal="center" vertical="center"/>
    </xf>
    <xf numFmtId="0" fontId="2" fillId="7" borderId="0" xfId="0" applyFont="1" applyFill="1" applyAlignment="1" applyProtection="1">
      <alignment horizontal="left"/>
    </xf>
    <xf numFmtId="0" fontId="2" fillId="0" borderId="9" xfId="0" applyFont="1" applyBorder="1" applyAlignment="1" applyProtection="1">
      <alignment horizontal="center"/>
    </xf>
    <xf numFmtId="0" fontId="2" fillId="0" borderId="0" xfId="0" applyFont="1" applyBorder="1" applyAlignment="1" applyProtection="1">
      <alignment horizontal="center"/>
    </xf>
    <xf numFmtId="0" fontId="2" fillId="0" borderId="6" xfId="0" applyFont="1" applyBorder="1" applyAlignment="1" applyProtection="1">
      <alignment horizontal="center"/>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0" xfId="0" applyFont="1" applyBorder="1" applyAlignment="1" applyProtection="1">
      <alignment horizontal="center"/>
    </xf>
    <xf numFmtId="0" fontId="2" fillId="0" borderId="6" xfId="0" applyFont="1" applyBorder="1" applyAlignment="1" applyProtection="1">
      <alignment horizontal="center"/>
    </xf>
    <xf numFmtId="0" fontId="1" fillId="2" borderId="11" xfId="0" applyFont="1" applyFill="1" applyBorder="1" applyAlignment="1" applyProtection="1">
      <alignment horizontal="center"/>
    </xf>
    <xf numFmtId="0" fontId="1" fillId="0" borderId="12" xfId="0" applyFont="1" applyBorder="1" applyAlignment="1" applyProtection="1"/>
    <xf numFmtId="0" fontId="1" fillId="0" borderId="13" xfId="0" applyFont="1" applyBorder="1" applyAlignment="1" applyProtection="1"/>
    <xf numFmtId="0" fontId="1" fillId="0" borderId="0" xfId="0" applyFont="1" applyBorder="1" applyAlignment="1" applyProtection="1"/>
    <xf numFmtId="0" fontId="1" fillId="0" borderId="6" xfId="0" applyFont="1" applyBorder="1" applyAlignment="1" applyProtection="1"/>
    <xf numFmtId="0" fontId="1" fillId="0" borderId="8" xfId="0" applyFont="1" applyBorder="1" applyAlignment="1" applyProtection="1"/>
    <xf numFmtId="0" fontId="1" fillId="0" borderId="7" xfId="0" applyFont="1" applyBorder="1" applyAlignment="1" applyProtection="1"/>
    <xf numFmtId="166" fontId="1" fillId="0" borderId="0" xfId="0" applyNumberFormat="1" applyFont="1" applyProtection="1"/>
    <xf numFmtId="166" fontId="1" fillId="7" borderId="0" xfId="0" applyNumberFormat="1" applyFont="1" applyFill="1" applyProtection="1"/>
    <xf numFmtId="166" fontId="2" fillId="0" borderId="0" xfId="0" applyNumberFormat="1" applyFont="1" applyAlignment="1" applyProtection="1">
      <alignment horizontal="center"/>
    </xf>
    <xf numFmtId="0" fontId="1" fillId="0" borderId="0" xfId="0" applyFont="1" applyAlignment="1" applyProtection="1">
      <alignment horizontal="center" vertical="center"/>
    </xf>
    <xf numFmtId="0" fontId="2" fillId="0" borderId="5" xfId="0" applyFont="1" applyBorder="1" applyAlignment="1" applyProtection="1">
      <alignment horizontal="center" wrapText="1"/>
    </xf>
    <xf numFmtId="0" fontId="2" fillId="0" borderId="5" xfId="0" applyFont="1" applyBorder="1" applyAlignment="1" applyProtection="1">
      <alignment horizontal="center"/>
    </xf>
    <xf numFmtId="166" fontId="2" fillId="0" borderId="1" xfId="0" applyNumberFormat="1" applyFont="1" applyBorder="1" applyAlignment="1" applyProtection="1">
      <alignment horizontal="center" wrapText="1"/>
    </xf>
    <xf numFmtId="0" fontId="2" fillId="0" borderId="16" xfId="0" applyFont="1" applyBorder="1" applyAlignment="1">
      <alignment horizontal="left"/>
    </xf>
    <xf numFmtId="0" fontId="2" fillId="0" borderId="16" xfId="0" applyFont="1" applyBorder="1" applyAlignment="1">
      <alignment horizontal="center"/>
    </xf>
    <xf numFmtId="0" fontId="4" fillId="8" borderId="16" xfId="0" applyFont="1" applyFill="1" applyBorder="1" applyAlignment="1" applyProtection="1">
      <alignment horizontal="center"/>
      <protection locked="0"/>
    </xf>
    <xf numFmtId="0" fontId="1" fillId="0" borderId="2" xfId="0" applyFont="1" applyBorder="1"/>
    <xf numFmtId="4" fontId="1" fillId="8" borderId="14" xfId="0" applyNumberFormat="1" applyFont="1" applyFill="1" applyBorder="1" applyProtection="1">
      <protection locked="0"/>
    </xf>
    <xf numFmtId="4" fontId="1" fillId="0" borderId="6" xfId="0" applyNumberFormat="1" applyFont="1" applyBorder="1" applyProtection="1"/>
    <xf numFmtId="0" fontId="1" fillId="0" borderId="3" xfId="0" applyFont="1" applyBorder="1" applyAlignment="1" applyProtection="1">
      <alignment wrapText="1"/>
    </xf>
    <xf numFmtId="0" fontId="2" fillId="8" borderId="16" xfId="0" applyFont="1" applyFill="1" applyBorder="1" applyAlignment="1" applyProtection="1">
      <alignment horizontal="center"/>
      <protection locked="0"/>
    </xf>
    <xf numFmtId="0" fontId="1" fillId="0" borderId="3" xfId="0" applyFont="1" applyBorder="1"/>
    <xf numFmtId="0" fontId="5" fillId="0" borderId="16" xfId="0" applyFont="1" applyBorder="1" applyAlignment="1">
      <alignment horizontal="left"/>
    </xf>
    <xf numFmtId="0" fontId="1" fillId="0" borderId="15" xfId="0" applyFont="1" applyBorder="1" applyAlignment="1">
      <alignment wrapText="1"/>
    </xf>
    <xf numFmtId="4" fontId="1" fillId="0" borderId="14" xfId="0" applyNumberFormat="1" applyFont="1" applyBorder="1"/>
    <xf numFmtId="0" fontId="2" fillId="0" borderId="15" xfId="0" applyFont="1" applyBorder="1" applyAlignment="1">
      <alignment horizontal="left"/>
    </xf>
    <xf numFmtId="0" fontId="1" fillId="0" borderId="3" xfId="0" applyFont="1" applyBorder="1" applyProtection="1"/>
    <xf numFmtId="0" fontId="6" fillId="0" borderId="16" xfId="0" applyFont="1" applyBorder="1" applyAlignment="1">
      <alignment horizontal="left"/>
    </xf>
    <xf numFmtId="0" fontId="5" fillId="0" borderId="16" xfId="0" applyFont="1" applyBorder="1" applyAlignment="1">
      <alignment horizontal="center"/>
    </xf>
    <xf numFmtId="0" fontId="1" fillId="9" borderId="3" xfId="0" applyFont="1" applyFill="1" applyBorder="1" applyProtection="1"/>
    <xf numFmtId="0" fontId="8" fillId="0" borderId="15" xfId="0" applyFont="1" applyBorder="1" applyAlignment="1">
      <alignment wrapText="1"/>
    </xf>
    <xf numFmtId="0" fontId="8" fillId="0" borderId="15" xfId="0" applyFont="1" applyBorder="1"/>
    <xf numFmtId="0" fontId="2" fillId="0" borderId="14" xfId="0" applyFont="1" applyBorder="1" applyAlignment="1">
      <alignment horizontal="center"/>
    </xf>
    <xf numFmtId="0" fontId="2" fillId="8" borderId="14" xfId="0" applyFont="1" applyFill="1" applyBorder="1" applyAlignment="1" applyProtection="1">
      <alignment horizontal="center"/>
      <protection locked="0"/>
    </xf>
    <xf numFmtId="0" fontId="1" fillId="0" borderId="6" xfId="0" applyFont="1" applyBorder="1" applyProtection="1"/>
    <xf numFmtId="0" fontId="2" fillId="0" borderId="3" xfId="0" applyFont="1" applyBorder="1" applyAlignment="1" applyProtection="1">
      <alignment horizontal="left"/>
    </xf>
    <xf numFmtId="0" fontId="2" fillId="5" borderId="6" xfId="0" applyFont="1" applyFill="1" applyBorder="1" applyAlignment="1" applyProtection="1">
      <alignment horizontal="center"/>
      <protection locked="0"/>
    </xf>
    <xf numFmtId="4" fontId="1" fillId="3" borderId="6" xfId="0" applyNumberFormat="1" applyFont="1" applyFill="1" applyBorder="1" applyProtection="1">
      <protection locked="0"/>
    </xf>
    <xf numFmtId="0" fontId="2" fillId="0" borderId="3" xfId="0" applyFont="1" applyFill="1" applyBorder="1" applyAlignment="1" applyProtection="1">
      <alignment horizontal="center"/>
    </xf>
    <xf numFmtId="0" fontId="2" fillId="6" borderId="6" xfId="0" applyFont="1" applyFill="1" applyBorder="1" applyAlignment="1" applyProtection="1">
      <alignment horizontal="center"/>
    </xf>
    <xf numFmtId="4" fontId="1" fillId="0" borderId="3" xfId="0" applyNumberFormat="1" applyFont="1" applyFill="1" applyBorder="1" applyProtection="1"/>
    <xf numFmtId="0" fontId="2" fillId="0" borderId="9" xfId="0" applyFont="1" applyBorder="1" applyAlignment="1" applyProtection="1">
      <alignment horizontal="left"/>
    </xf>
    <xf numFmtId="0" fontId="2" fillId="0" borderId="9" xfId="0" applyFont="1" applyFill="1" applyBorder="1" applyAlignment="1" applyProtection="1">
      <alignment horizontal="center"/>
    </xf>
    <xf numFmtId="0" fontId="2" fillId="2" borderId="6" xfId="0" applyFont="1" applyFill="1" applyBorder="1" applyAlignment="1" applyProtection="1">
      <alignment horizontal="center"/>
    </xf>
    <xf numFmtId="4" fontId="2" fillId="0" borderId="6" xfId="0" applyNumberFormat="1" applyFont="1" applyBorder="1" applyAlignment="1" applyProtection="1">
      <alignment horizontal="right"/>
    </xf>
    <xf numFmtId="4" fontId="2" fillId="0" borderId="3" xfId="0" applyNumberFormat="1" applyFont="1" applyBorder="1" applyAlignment="1" applyProtection="1">
      <alignment horizontal="right"/>
    </xf>
    <xf numFmtId="0" fontId="2" fillId="4" borderId="10" xfId="0" applyFont="1" applyFill="1" applyBorder="1" applyAlignment="1" applyProtection="1">
      <alignment horizontal="center"/>
    </xf>
    <xf numFmtId="0" fontId="2" fillId="4" borderId="4" xfId="0" applyFont="1" applyFill="1" applyBorder="1" applyAlignment="1" applyProtection="1">
      <alignment horizontal="right"/>
    </xf>
    <xf numFmtId="166" fontId="9" fillId="4" borderId="7" xfId="0" applyNumberFormat="1" applyFont="1" applyFill="1" applyBorder="1" applyAlignment="1" applyProtection="1">
      <alignment horizontal="right"/>
    </xf>
    <xf numFmtId="166" fontId="10" fillId="4" borderId="7" xfId="0" applyNumberFormat="1" applyFont="1" applyFill="1" applyBorder="1" applyAlignment="1" applyProtection="1">
      <alignment horizontal="right"/>
    </xf>
    <xf numFmtId="0" fontId="1" fillId="0" borderId="0" xfId="0" applyFont="1" applyFill="1" applyBorder="1" applyProtection="1"/>
    <xf numFmtId="0" fontId="2" fillId="0" borderId="8" xfId="0" applyFont="1" applyFill="1" applyBorder="1" applyAlignment="1" applyProtection="1">
      <alignment horizontal="center"/>
    </xf>
    <xf numFmtId="0" fontId="2" fillId="0" borderId="8" xfId="0" applyFont="1" applyFill="1" applyBorder="1" applyAlignment="1" applyProtection="1">
      <alignment horizontal="right"/>
    </xf>
    <xf numFmtId="4" fontId="1" fillId="0" borderId="8" xfId="0" applyNumberFormat="1" applyFont="1" applyFill="1" applyBorder="1" applyAlignment="1" applyProtection="1">
      <alignment horizontal="center"/>
    </xf>
    <xf numFmtId="4" fontId="2" fillId="0" borderId="8" xfId="0" applyNumberFormat="1" applyFont="1" applyFill="1" applyBorder="1" applyAlignment="1" applyProtection="1">
      <alignment horizontal="center"/>
    </xf>
    <xf numFmtId="0" fontId="1" fillId="0" borderId="0" xfId="0" applyFont="1" applyFill="1" applyBorder="1"/>
    <xf numFmtId="0" fontId="2" fillId="0" borderId="9" xfId="0" applyFont="1" applyFill="1" applyBorder="1" applyAlignment="1" applyProtection="1">
      <alignment horizontal="left"/>
    </xf>
    <xf numFmtId="0" fontId="2" fillId="5" borderId="9" xfId="0" applyFont="1" applyFill="1" applyBorder="1" applyAlignment="1" applyProtection="1">
      <alignment horizontal="center"/>
      <protection locked="0"/>
    </xf>
    <xf numFmtId="166" fontId="1" fillId="0" borderId="0" xfId="0" applyNumberFormat="1" applyFont="1"/>
    <xf numFmtId="166" fontId="1" fillId="0" borderId="0" xfId="0" applyNumberFormat="1" applyFont="1" applyFill="1" applyProtection="1"/>
    <xf numFmtId="4" fontId="8" fillId="8" borderId="14" xfId="0" applyNumberFormat="1" applyFont="1" applyFill="1" applyBorder="1" applyProtection="1">
      <protection locked="0"/>
    </xf>
    <xf numFmtId="0" fontId="11" fillId="7" borderId="16" xfId="0" applyFont="1" applyFill="1" applyBorder="1" applyAlignment="1">
      <alignment horizontal="left"/>
    </xf>
    <xf numFmtId="0" fontId="11" fillId="7" borderId="16" xfId="0" applyFont="1" applyFill="1" applyBorder="1" applyAlignment="1">
      <alignment horizontal="center"/>
    </xf>
    <xf numFmtId="0" fontId="11" fillId="10" borderId="16" xfId="0" applyFont="1" applyFill="1" applyBorder="1" applyAlignment="1" applyProtection="1">
      <alignment horizontal="center"/>
      <protection locked="0"/>
    </xf>
    <xf numFmtId="0" fontId="12" fillId="7" borderId="3" xfId="0" applyFont="1" applyFill="1" applyBorder="1" applyProtection="1"/>
    <xf numFmtId="4" fontId="12" fillId="10" borderId="14" xfId="0" applyNumberFormat="1" applyFont="1" applyFill="1" applyBorder="1" applyProtection="1">
      <protection locked="0"/>
    </xf>
    <xf numFmtId="4" fontId="12" fillId="7" borderId="6" xfId="0" applyNumberFormat="1" applyFont="1" applyFill="1" applyBorder="1" applyProtection="1"/>
    <xf numFmtId="0" fontId="2" fillId="6" borderId="6" xfId="0" applyFont="1" applyFill="1" applyBorder="1" applyProtection="1"/>
  </cellXfs>
  <cellStyles count="2">
    <cellStyle name="Normale" xfId="0" builtinId="0"/>
    <cellStyle name="Normale 2" xfId="1" xr:uid="{60FDF41C-697E-4A85-AAC5-F954C3E0AC3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168034</xdr:rowOff>
    </xdr:from>
    <xdr:to>
      <xdr:col>9</xdr:col>
      <xdr:colOff>34435</xdr:colOff>
      <xdr:row>3</xdr:row>
      <xdr:rowOff>38098</xdr:rowOff>
    </xdr:to>
    <xdr:pic>
      <xdr:nvPicPr>
        <xdr:cNvPr id="4" name="Afbeelding 3">
          <a:extLst>
            <a:ext uri="{FF2B5EF4-FFF2-40B4-BE49-F238E27FC236}">
              <a16:creationId xmlns:a16="http://schemas.microsoft.com/office/drawing/2014/main" id="{94A348C4-9526-455E-983C-CAC25B296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1" y="329959"/>
          <a:ext cx="1552574" cy="298689"/>
        </a:xfrm>
        <a:prstGeom prst="rect">
          <a:avLst/>
        </a:prstGeom>
      </xdr:spPr>
    </xdr:pic>
    <xdr:clientData/>
  </xdr:twoCellAnchor>
  <xdr:twoCellAnchor editAs="oneCell">
    <xdr:from>
      <xdr:col>1</xdr:col>
      <xdr:colOff>28575</xdr:colOff>
      <xdr:row>0</xdr:row>
      <xdr:rowOff>133350</xdr:rowOff>
    </xdr:from>
    <xdr:to>
      <xdr:col>2</xdr:col>
      <xdr:colOff>734443</xdr:colOff>
      <xdr:row>4</xdr:row>
      <xdr:rowOff>152400</xdr:rowOff>
    </xdr:to>
    <xdr:pic>
      <xdr:nvPicPr>
        <xdr:cNvPr id="5" name="Afbeelding 4">
          <a:extLst>
            <a:ext uri="{FF2B5EF4-FFF2-40B4-BE49-F238E27FC236}">
              <a16:creationId xmlns:a16="http://schemas.microsoft.com/office/drawing/2014/main" id="{1B610E1F-A93B-40E7-9BF3-E266E724C3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33350"/>
          <a:ext cx="1963168"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xdr:row>
      <xdr:rowOff>168034</xdr:rowOff>
    </xdr:from>
    <xdr:to>
      <xdr:col>9</xdr:col>
      <xdr:colOff>28574</xdr:colOff>
      <xdr:row>3</xdr:row>
      <xdr:rowOff>38098</xdr:rowOff>
    </xdr:to>
    <xdr:pic>
      <xdr:nvPicPr>
        <xdr:cNvPr id="2" name="Afbeelding 1">
          <a:extLst>
            <a:ext uri="{FF2B5EF4-FFF2-40B4-BE49-F238E27FC236}">
              <a16:creationId xmlns:a16="http://schemas.microsoft.com/office/drawing/2014/main" id="{120CA27D-6F3C-4944-A942-2C2B418D9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1" y="329959"/>
          <a:ext cx="1552574" cy="298689"/>
        </a:xfrm>
        <a:prstGeom prst="rect">
          <a:avLst/>
        </a:prstGeom>
      </xdr:spPr>
    </xdr:pic>
    <xdr:clientData/>
  </xdr:twoCellAnchor>
  <xdr:twoCellAnchor editAs="oneCell">
    <xdr:from>
      <xdr:col>1</xdr:col>
      <xdr:colOff>28575</xdr:colOff>
      <xdr:row>0</xdr:row>
      <xdr:rowOff>133350</xdr:rowOff>
    </xdr:from>
    <xdr:to>
      <xdr:col>3</xdr:col>
      <xdr:colOff>324868</xdr:colOff>
      <xdr:row>4</xdr:row>
      <xdr:rowOff>152400</xdr:rowOff>
    </xdr:to>
    <xdr:pic>
      <xdr:nvPicPr>
        <xdr:cNvPr id="3" name="Afbeelding 2">
          <a:extLst>
            <a:ext uri="{FF2B5EF4-FFF2-40B4-BE49-F238E27FC236}">
              <a16:creationId xmlns:a16="http://schemas.microsoft.com/office/drawing/2014/main" id="{51C99F82-67D7-4750-B8F1-08AB00686B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33350"/>
          <a:ext cx="1963168"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lo.pesenti.IECISRL/AppData/Local/Microsoft/Windows/INetCache/Content.Outlook/YQEVSBZX/074-19-R4%20-%20Zalando%20-%20Base%20offerta%20su%20indicazione%20tempi%20Iec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Total"/>
      <sheetName val="Intruder"/>
      <sheetName val="CCTV"/>
      <sheetName val="Access"/>
      <sheetName val="Riepilogo USO INTERNO"/>
      <sheetName val="Consistenza planimetrie"/>
      <sheetName val="Note"/>
      <sheetName val="NON CONSIDERARE PSIM"/>
    </sheetNames>
    <sheetDataSet>
      <sheetData sheetId="0">
        <row r="22">
          <cell r="E22">
            <v>42</v>
          </cell>
        </row>
      </sheetData>
      <sheetData sheetId="1">
        <row r="7">
          <cell r="U7">
            <v>0.23</v>
          </cell>
        </row>
        <row r="8">
          <cell r="U8">
            <v>0.25</v>
          </cell>
        </row>
        <row r="69">
          <cell r="R69">
            <v>1546.5000000000002</v>
          </cell>
        </row>
        <row r="104">
          <cell r="R104">
            <v>212819.98571428575</v>
          </cell>
        </row>
      </sheetData>
      <sheetData sheetId="2"/>
      <sheetData sheetId="3"/>
      <sheetData sheetId="4">
        <row r="32">
          <cell r="F32">
            <v>0</v>
          </cell>
        </row>
        <row r="33">
          <cell r="F33">
            <v>0</v>
          </cell>
        </row>
        <row r="34">
          <cell r="F34">
            <v>0</v>
          </cell>
        </row>
      </sheetData>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2"/>
  <sheetViews>
    <sheetView topLeftCell="A15" zoomScaleNormal="100" workbookViewId="0">
      <selection activeCell="E70" sqref="E70"/>
    </sheetView>
  </sheetViews>
  <sheetFormatPr defaultColWidth="11.42578125" defaultRowHeight="12.75" x14ac:dyDescent="0.2"/>
  <cols>
    <col min="1" max="1" width="3.7109375" style="6" customWidth="1"/>
    <col min="2" max="2" width="18.85546875" style="6" customWidth="1"/>
    <col min="3" max="3" width="12.85546875" style="6" customWidth="1"/>
    <col min="4" max="4" width="6.7109375" style="6" customWidth="1"/>
    <col min="5" max="5" width="60.7109375" style="6" customWidth="1"/>
    <col min="6" max="7" width="17.140625" style="75" customWidth="1"/>
    <col min="8" max="16384" width="11.42578125" style="6"/>
  </cols>
  <sheetData>
    <row r="1" spans="1:7" x14ac:dyDescent="0.2">
      <c r="A1" s="4"/>
      <c r="B1" s="4"/>
      <c r="C1" s="4"/>
      <c r="D1" s="4"/>
      <c r="E1" s="16" t="e">
        <f>#REF!</f>
        <v>#REF!</v>
      </c>
      <c r="F1" s="17"/>
      <c r="G1" s="18"/>
    </row>
    <row r="2" spans="1:7" ht="21" customHeight="1" x14ac:dyDescent="0.2">
      <c r="A2" s="4"/>
      <c r="B2" s="2"/>
      <c r="C2" s="2"/>
      <c r="D2" s="2"/>
      <c r="E2" s="12"/>
      <c r="F2" s="19"/>
      <c r="G2" s="20"/>
    </row>
    <row r="3" spans="1:7" ht="12.75" customHeight="1" x14ac:dyDescent="0.2">
      <c r="A3" s="4"/>
      <c r="B3" s="4"/>
      <c r="C3" s="4"/>
      <c r="D3" s="4"/>
      <c r="E3" s="12" t="e">
        <f>#REF!</f>
        <v>#REF!</v>
      </c>
      <c r="F3" s="14"/>
      <c r="G3" s="15"/>
    </row>
    <row r="4" spans="1:7" x14ac:dyDescent="0.2">
      <c r="A4" s="4"/>
      <c r="B4" s="2"/>
      <c r="C4" s="2"/>
      <c r="D4" s="2"/>
      <c r="E4" s="12"/>
      <c r="F4" s="19"/>
      <c r="G4" s="20"/>
    </row>
    <row r="5" spans="1:7" x14ac:dyDescent="0.2">
      <c r="A5" s="4"/>
      <c r="B5" s="1"/>
      <c r="C5" s="1"/>
      <c r="D5" s="1"/>
      <c r="E5" s="12" t="e">
        <f>#REF!</f>
        <v>#REF!</v>
      </c>
      <c r="F5" s="19"/>
      <c r="G5" s="20"/>
    </row>
    <row r="6" spans="1:7" ht="13.5" thickBot="1" x14ac:dyDescent="0.25">
      <c r="A6" s="4"/>
      <c r="B6" s="1"/>
      <c r="C6" s="1"/>
      <c r="D6" s="1"/>
      <c r="E6" s="13"/>
      <c r="F6" s="21"/>
      <c r="G6" s="22"/>
    </row>
    <row r="7" spans="1:7" x14ac:dyDescent="0.2">
      <c r="A7" s="4"/>
      <c r="B7" s="1"/>
      <c r="C7" s="1"/>
      <c r="D7" s="1"/>
      <c r="E7" s="3"/>
      <c r="F7" s="23"/>
      <c r="G7" s="23"/>
    </row>
    <row r="8" spans="1:7" x14ac:dyDescent="0.2">
      <c r="A8" s="4"/>
      <c r="B8" s="1"/>
      <c r="C8" s="1"/>
      <c r="D8" s="1"/>
      <c r="E8" s="8" t="s">
        <v>43</v>
      </c>
      <c r="F8" s="24"/>
      <c r="G8" s="23"/>
    </row>
    <row r="9" spans="1:7" x14ac:dyDescent="0.2">
      <c r="A9" s="4"/>
      <c r="B9" s="1"/>
      <c r="C9" s="1"/>
      <c r="D9" s="1"/>
      <c r="E9" s="8" t="s">
        <v>44</v>
      </c>
      <c r="F9" s="24"/>
      <c r="G9" s="23"/>
    </row>
    <row r="10" spans="1:7" x14ac:dyDescent="0.2">
      <c r="A10" s="4"/>
      <c r="B10" s="1"/>
      <c r="C10" s="1"/>
      <c r="D10" s="1"/>
      <c r="E10" s="8" t="s">
        <v>47</v>
      </c>
      <c r="F10" s="24"/>
      <c r="G10" s="23"/>
    </row>
    <row r="11" spans="1:7" x14ac:dyDescent="0.2">
      <c r="A11" s="4"/>
      <c r="B11" s="1"/>
      <c r="C11" s="1"/>
      <c r="D11" s="1"/>
      <c r="E11" s="3"/>
      <c r="F11" s="23"/>
      <c r="G11" s="23"/>
    </row>
    <row r="12" spans="1:7" x14ac:dyDescent="0.2">
      <c r="A12" s="4"/>
      <c r="B12" s="1"/>
      <c r="C12" s="1"/>
      <c r="D12" s="3" t="s">
        <v>36</v>
      </c>
      <c r="E12" s="4"/>
      <c r="F12" s="25" t="s">
        <v>37</v>
      </c>
      <c r="G12" s="23"/>
    </row>
    <row r="13" spans="1:7" x14ac:dyDescent="0.2">
      <c r="A13" s="4"/>
      <c r="B13" s="1"/>
      <c r="C13" s="1"/>
      <c r="D13" s="26" t="s">
        <v>39</v>
      </c>
      <c r="E13" s="26"/>
      <c r="F13" s="7" t="s">
        <v>39</v>
      </c>
      <c r="G13" s="7"/>
    </row>
    <row r="14" spans="1:7" ht="13.5" thickBot="1" x14ac:dyDescent="0.25">
      <c r="A14" s="4"/>
      <c r="B14" s="1"/>
      <c r="C14" s="1"/>
      <c r="D14" s="1" t="s">
        <v>38</v>
      </c>
      <c r="E14" s="1"/>
      <c r="F14" s="7" t="s">
        <v>38</v>
      </c>
      <c r="G14" s="25" t="s">
        <v>40</v>
      </c>
    </row>
    <row r="15" spans="1:7" ht="36" customHeight="1" thickBot="1" x14ac:dyDescent="0.25">
      <c r="A15" s="4"/>
      <c r="B15" s="27" t="s">
        <v>2</v>
      </c>
      <c r="C15" s="27" t="s">
        <v>3</v>
      </c>
      <c r="D15" s="27" t="s">
        <v>1</v>
      </c>
      <c r="E15" s="28" t="s">
        <v>4</v>
      </c>
      <c r="F15" s="29" t="s">
        <v>20</v>
      </c>
      <c r="G15" s="29" t="s">
        <v>5</v>
      </c>
    </row>
    <row r="16" spans="1:7" x14ac:dyDescent="0.2">
      <c r="A16" s="4"/>
      <c r="B16" s="30"/>
      <c r="C16" s="31"/>
      <c r="D16" s="32"/>
      <c r="E16" s="33"/>
      <c r="F16" s="34"/>
      <c r="G16" s="35"/>
    </row>
    <row r="17" spans="1:7" x14ac:dyDescent="0.2">
      <c r="A17" s="4"/>
      <c r="B17" s="30"/>
      <c r="C17" s="31"/>
      <c r="D17" s="32"/>
      <c r="E17" s="36"/>
      <c r="F17" s="34"/>
      <c r="G17" s="35"/>
    </row>
    <row r="18" spans="1:7" x14ac:dyDescent="0.2">
      <c r="A18" s="4"/>
      <c r="B18" s="30"/>
      <c r="C18" s="31"/>
      <c r="D18" s="37"/>
      <c r="E18" s="38"/>
      <c r="F18" s="34"/>
      <c r="G18" s="35"/>
    </row>
    <row r="19" spans="1:7" ht="38.25" x14ac:dyDescent="0.2">
      <c r="A19" s="4"/>
      <c r="B19" s="39" t="s">
        <v>51</v>
      </c>
      <c r="C19" s="31" t="s">
        <v>11</v>
      </c>
      <c r="D19" s="37">
        <v>130</v>
      </c>
      <c r="E19" s="40" t="s">
        <v>52</v>
      </c>
      <c r="F19" s="34">
        <v>0</v>
      </c>
      <c r="G19" s="41">
        <f t="shared" ref="G19:G44" si="0">+D19*F19</f>
        <v>0</v>
      </c>
    </row>
    <row r="20" spans="1:7" x14ac:dyDescent="0.2">
      <c r="A20" s="4"/>
      <c r="B20" s="42"/>
      <c r="C20" s="31"/>
      <c r="D20" s="32"/>
      <c r="E20" s="38"/>
      <c r="F20" s="34"/>
      <c r="G20" s="35"/>
    </row>
    <row r="21" spans="1:7" x14ac:dyDescent="0.2">
      <c r="A21" s="4"/>
      <c r="B21" s="30" t="s">
        <v>10</v>
      </c>
      <c r="C21" s="31" t="s">
        <v>11</v>
      </c>
      <c r="D21" s="37">
        <v>59</v>
      </c>
      <c r="E21" s="38" t="s">
        <v>13</v>
      </c>
      <c r="F21" s="34">
        <v>0</v>
      </c>
      <c r="G21" s="35">
        <f t="shared" si="0"/>
        <v>0</v>
      </c>
    </row>
    <row r="22" spans="1:7" x14ac:dyDescent="0.2">
      <c r="A22" s="4"/>
      <c r="B22" s="30" t="s">
        <v>12</v>
      </c>
      <c r="C22" s="31" t="s">
        <v>11</v>
      </c>
      <c r="D22" s="37">
        <v>5</v>
      </c>
      <c r="E22" s="43" t="s">
        <v>17</v>
      </c>
      <c r="F22" s="34">
        <v>0</v>
      </c>
      <c r="G22" s="35">
        <f t="shared" si="0"/>
        <v>0</v>
      </c>
    </row>
    <row r="23" spans="1:7" x14ac:dyDescent="0.2">
      <c r="A23" s="4"/>
      <c r="B23" s="44" t="s">
        <v>82</v>
      </c>
      <c r="C23" s="31" t="s">
        <v>11</v>
      </c>
      <c r="D23" s="37">
        <v>56</v>
      </c>
      <c r="E23" s="43" t="s">
        <v>14</v>
      </c>
      <c r="F23" s="34">
        <v>0</v>
      </c>
      <c r="G23" s="35">
        <f t="shared" si="0"/>
        <v>0</v>
      </c>
    </row>
    <row r="24" spans="1:7" x14ac:dyDescent="0.2">
      <c r="A24" s="4"/>
      <c r="B24" s="30" t="s">
        <v>83</v>
      </c>
      <c r="C24" s="31" t="s">
        <v>15</v>
      </c>
      <c r="D24" s="37">
        <v>4</v>
      </c>
      <c r="E24" s="43" t="s">
        <v>16</v>
      </c>
      <c r="F24" s="34">
        <v>0</v>
      </c>
      <c r="G24" s="35">
        <f t="shared" si="0"/>
        <v>0</v>
      </c>
    </row>
    <row r="25" spans="1:7" x14ac:dyDescent="0.2">
      <c r="A25" s="4"/>
      <c r="B25" s="30"/>
      <c r="C25" s="31"/>
      <c r="D25" s="32"/>
      <c r="E25" s="43"/>
      <c r="F25" s="34"/>
      <c r="G25" s="35"/>
    </row>
    <row r="26" spans="1:7" x14ac:dyDescent="0.2">
      <c r="A26" s="4"/>
      <c r="B26" s="30"/>
      <c r="C26" s="31"/>
      <c r="D26" s="37"/>
      <c r="E26" s="43"/>
      <c r="F26" s="34"/>
      <c r="G26" s="35"/>
    </row>
    <row r="27" spans="1:7" ht="38.25" x14ac:dyDescent="0.2">
      <c r="B27" s="39" t="s">
        <v>72</v>
      </c>
      <c r="C27" s="31" t="s">
        <v>11</v>
      </c>
      <c r="D27" s="37">
        <v>9</v>
      </c>
      <c r="E27" s="40" t="s">
        <v>75</v>
      </c>
      <c r="F27" s="34">
        <v>0</v>
      </c>
      <c r="G27" s="41">
        <f>+D27*F27</f>
        <v>0</v>
      </c>
    </row>
    <row r="28" spans="1:7" x14ac:dyDescent="0.2">
      <c r="A28" s="4"/>
      <c r="B28" s="30"/>
      <c r="C28" s="31"/>
      <c r="D28" s="37"/>
      <c r="E28" s="43"/>
      <c r="F28" s="34"/>
      <c r="G28" s="35"/>
    </row>
    <row r="29" spans="1:7" x14ac:dyDescent="0.2">
      <c r="A29" s="4"/>
      <c r="B29" s="39" t="s">
        <v>73</v>
      </c>
      <c r="C29" s="45" t="s">
        <v>54</v>
      </c>
      <c r="D29" s="37">
        <v>25</v>
      </c>
      <c r="E29" s="43" t="s">
        <v>18</v>
      </c>
      <c r="F29" s="34">
        <v>0</v>
      </c>
      <c r="G29" s="35">
        <f t="shared" ref="G29:G40" si="1">+D29*F29</f>
        <v>0</v>
      </c>
    </row>
    <row r="30" spans="1:7" x14ac:dyDescent="0.2">
      <c r="A30" s="4"/>
      <c r="B30" s="30"/>
      <c r="C30" s="31"/>
      <c r="D30" s="32"/>
      <c r="E30" s="46" t="s">
        <v>42</v>
      </c>
      <c r="F30" s="34"/>
      <c r="G30" s="35">
        <f t="shared" si="1"/>
        <v>0</v>
      </c>
    </row>
    <row r="31" spans="1:7" ht="102" x14ac:dyDescent="0.2">
      <c r="B31" s="39" t="s">
        <v>53</v>
      </c>
      <c r="C31" s="31" t="s">
        <v>54</v>
      </c>
      <c r="D31" s="37">
        <v>1</v>
      </c>
      <c r="E31" s="47" t="s">
        <v>55</v>
      </c>
      <c r="F31" s="34">
        <v>0</v>
      </c>
      <c r="G31" s="41">
        <f t="shared" si="1"/>
        <v>0</v>
      </c>
    </row>
    <row r="32" spans="1:7" ht="51" customHeight="1" x14ac:dyDescent="0.2">
      <c r="B32" s="39" t="s">
        <v>56</v>
      </c>
      <c r="C32" s="31" t="s">
        <v>54</v>
      </c>
      <c r="D32" s="37">
        <v>1</v>
      </c>
      <c r="E32" s="47" t="s">
        <v>57</v>
      </c>
      <c r="F32" s="34">
        <f>880*(1-ScontoListinoTVCC)</f>
        <v>880</v>
      </c>
      <c r="G32" s="41">
        <v>0</v>
      </c>
    </row>
    <row r="33" spans="1:7" x14ac:dyDescent="0.2">
      <c r="B33" s="39" t="s">
        <v>58</v>
      </c>
      <c r="C33" s="31" t="s">
        <v>54</v>
      </c>
      <c r="D33" s="37">
        <v>1</v>
      </c>
      <c r="E33" s="48" t="s">
        <v>59</v>
      </c>
      <c r="F33" s="34">
        <v>240</v>
      </c>
      <c r="G33" s="41">
        <v>0</v>
      </c>
    </row>
    <row r="34" spans="1:7" x14ac:dyDescent="0.2">
      <c r="B34" s="39" t="s">
        <v>60</v>
      </c>
      <c r="C34" s="31" t="s">
        <v>54</v>
      </c>
      <c r="D34" s="37">
        <v>1</v>
      </c>
      <c r="E34" s="48" t="s">
        <v>61</v>
      </c>
      <c r="F34" s="34">
        <f>200*(1-ScontoListinoTVCC)</f>
        <v>200</v>
      </c>
      <c r="G34" s="41">
        <v>0</v>
      </c>
    </row>
    <row r="35" spans="1:7" x14ac:dyDescent="0.2">
      <c r="B35" s="39" t="s">
        <v>62</v>
      </c>
      <c r="C35" s="31" t="s">
        <v>54</v>
      </c>
      <c r="D35" s="37">
        <v>1</v>
      </c>
      <c r="E35" s="48" t="s">
        <v>63</v>
      </c>
      <c r="F35" s="34">
        <f>1150*(1-ScontoListinoTVCC)</f>
        <v>1150</v>
      </c>
      <c r="G35" s="41">
        <v>0</v>
      </c>
    </row>
    <row r="36" spans="1:7" x14ac:dyDescent="0.2">
      <c r="B36" s="39" t="s">
        <v>64</v>
      </c>
      <c r="C36" s="31" t="s">
        <v>54</v>
      </c>
      <c r="D36" s="37">
        <f>D22</f>
        <v>5</v>
      </c>
      <c r="E36" s="48" t="s">
        <v>65</v>
      </c>
      <c r="F36" s="34">
        <f>125*(1-ScontoListinoTVCC)</f>
        <v>125</v>
      </c>
      <c r="G36" s="41">
        <v>0</v>
      </c>
    </row>
    <row r="37" spans="1:7" x14ac:dyDescent="0.2">
      <c r="B37" s="39" t="s">
        <v>66</v>
      </c>
      <c r="C37" s="31" t="s">
        <v>54</v>
      </c>
      <c r="D37" s="37">
        <f>D41</f>
        <v>59</v>
      </c>
      <c r="E37" s="48" t="s">
        <v>67</v>
      </c>
      <c r="F37" s="34">
        <f>30*(1-ScontoListinoTVCC)</f>
        <v>30</v>
      </c>
      <c r="G37" s="41">
        <v>0</v>
      </c>
    </row>
    <row r="38" spans="1:7" x14ac:dyDescent="0.2">
      <c r="B38" s="39" t="s">
        <v>68</v>
      </c>
      <c r="C38" s="31" t="s">
        <v>54</v>
      </c>
      <c r="D38" s="37">
        <f>D36</f>
        <v>5</v>
      </c>
      <c r="E38" s="48" t="s">
        <v>69</v>
      </c>
      <c r="F38" s="34">
        <f>20*(1-ScontoListinoTVCC)</f>
        <v>20</v>
      </c>
      <c r="G38" s="41">
        <v>0</v>
      </c>
    </row>
    <row r="39" spans="1:7" x14ac:dyDescent="0.2">
      <c r="B39" s="39" t="s">
        <v>70</v>
      </c>
      <c r="C39" s="31" t="s">
        <v>54</v>
      </c>
      <c r="D39" s="37">
        <v>25</v>
      </c>
      <c r="E39" s="48" t="s">
        <v>71</v>
      </c>
      <c r="F39" s="34">
        <f>70*(1-ScontoListinoTVCC)</f>
        <v>70</v>
      </c>
      <c r="G39" s="41">
        <v>0</v>
      </c>
    </row>
    <row r="40" spans="1:7" ht="25.5" x14ac:dyDescent="0.2">
      <c r="A40" s="4"/>
      <c r="B40" s="39"/>
      <c r="C40" s="31"/>
      <c r="D40" s="37"/>
      <c r="E40" s="36" t="s">
        <v>41</v>
      </c>
      <c r="F40" s="34"/>
      <c r="G40" s="35">
        <f t="shared" si="1"/>
        <v>0</v>
      </c>
    </row>
    <row r="41" spans="1:7" x14ac:dyDescent="0.2">
      <c r="A41" s="4"/>
      <c r="B41" s="39" t="s">
        <v>74</v>
      </c>
      <c r="C41" s="31" t="s">
        <v>54</v>
      </c>
      <c r="D41" s="37">
        <f>D18+D21+D26</f>
        <v>59</v>
      </c>
      <c r="E41" s="43" t="s">
        <v>19</v>
      </c>
      <c r="F41" s="34">
        <f>180*(1-ScontoListinoTVCC)</f>
        <v>180</v>
      </c>
      <c r="G41" s="35">
        <v>0</v>
      </c>
    </row>
    <row r="42" spans="1:7" x14ac:dyDescent="0.2">
      <c r="A42" s="4"/>
      <c r="B42" s="42" t="s">
        <v>6</v>
      </c>
      <c r="C42" s="49" t="s">
        <v>7</v>
      </c>
      <c r="D42" s="50">
        <v>1</v>
      </c>
      <c r="E42" s="51" t="s">
        <v>22</v>
      </c>
      <c r="F42" s="34"/>
      <c r="G42" s="35">
        <f t="shared" si="0"/>
        <v>0</v>
      </c>
    </row>
    <row r="43" spans="1:7" x14ac:dyDescent="0.2">
      <c r="A43" s="4"/>
      <c r="B43" s="42" t="s">
        <v>6</v>
      </c>
      <c r="C43" s="49" t="s">
        <v>7</v>
      </c>
      <c r="D43" s="50">
        <v>1</v>
      </c>
      <c r="E43" s="51" t="s">
        <v>8</v>
      </c>
      <c r="F43" s="34"/>
      <c r="G43" s="35">
        <f t="shared" si="0"/>
        <v>0</v>
      </c>
    </row>
    <row r="44" spans="1:7" x14ac:dyDescent="0.2">
      <c r="A44" s="4"/>
      <c r="B44" s="42" t="s">
        <v>6</v>
      </c>
      <c r="C44" s="49" t="s">
        <v>7</v>
      </c>
      <c r="D44" s="50">
        <v>1</v>
      </c>
      <c r="E44" s="51" t="s">
        <v>9</v>
      </c>
      <c r="F44" s="34"/>
      <c r="G44" s="35">
        <f t="shared" si="0"/>
        <v>0</v>
      </c>
    </row>
    <row r="45" spans="1:7" x14ac:dyDescent="0.2">
      <c r="A45" s="4"/>
      <c r="B45" s="42"/>
      <c r="C45" s="49"/>
      <c r="D45" s="50">
        <v>1</v>
      </c>
      <c r="E45" s="51" t="s">
        <v>21</v>
      </c>
      <c r="F45" s="34"/>
      <c r="G45" s="35">
        <f t="shared" ref="G45:G48" si="2">+D45*F45</f>
        <v>0</v>
      </c>
    </row>
    <row r="46" spans="1:7" x14ac:dyDescent="0.2">
      <c r="A46" s="4"/>
      <c r="B46" s="52"/>
      <c r="C46" s="11"/>
      <c r="D46" s="53"/>
      <c r="E46" s="51"/>
      <c r="F46" s="34"/>
      <c r="G46" s="35">
        <f t="shared" si="2"/>
        <v>0</v>
      </c>
    </row>
    <row r="47" spans="1:7" x14ac:dyDescent="0.2">
      <c r="A47" s="4"/>
      <c r="B47" s="52"/>
      <c r="C47" s="11"/>
      <c r="D47" s="53"/>
      <c r="E47" s="51"/>
      <c r="F47" s="34"/>
      <c r="G47" s="35">
        <f t="shared" si="2"/>
        <v>0</v>
      </c>
    </row>
    <row r="48" spans="1:7" x14ac:dyDescent="0.2">
      <c r="A48" s="4"/>
      <c r="B48" s="52"/>
      <c r="C48" s="11"/>
      <c r="D48" s="53"/>
      <c r="E48" s="51"/>
      <c r="F48" s="54"/>
      <c r="G48" s="35">
        <f t="shared" si="2"/>
        <v>0</v>
      </c>
    </row>
    <row r="49" spans="1:7" x14ac:dyDescent="0.2">
      <c r="A49" s="4"/>
      <c r="B49" s="52"/>
      <c r="C49" s="10"/>
      <c r="D49" s="55"/>
      <c r="E49" s="56" t="s">
        <v>45</v>
      </c>
      <c r="F49" s="35"/>
      <c r="G49" s="57"/>
    </row>
    <row r="50" spans="1:7" x14ac:dyDescent="0.2">
      <c r="A50" s="4"/>
      <c r="B50" s="58"/>
      <c r="C50" s="9"/>
      <c r="D50" s="59"/>
      <c r="E50" s="60" t="s">
        <v>35</v>
      </c>
      <c r="F50" s="61"/>
      <c r="G50" s="62"/>
    </row>
    <row r="51" spans="1:7" ht="13.5" thickBot="1" x14ac:dyDescent="0.25">
      <c r="A51" s="4"/>
      <c r="B51" s="63"/>
      <c r="C51" s="63"/>
      <c r="D51" s="63"/>
      <c r="E51" s="64" t="s">
        <v>0</v>
      </c>
      <c r="F51" s="65"/>
      <c r="G51" s="66"/>
    </row>
    <row r="52" spans="1:7" s="72" customFormat="1" ht="13.5" thickBot="1" x14ac:dyDescent="0.25">
      <c r="A52" s="67"/>
      <c r="B52" s="68"/>
      <c r="C52" s="68"/>
      <c r="D52" s="68"/>
      <c r="E52" s="69"/>
      <c r="F52" s="70"/>
      <c r="G52" s="71"/>
    </row>
  </sheetData>
  <sheetProtection selectLockedCells="1"/>
  <customSheetViews>
    <customSheetView guid="{3E842511-23E9-411A-81C3-49DA0CD0D1AF}" showPageBreaks="1" fitToPage="1" view="pageLayout">
      <selection activeCell="E14" sqref="E14"/>
      <pageMargins left="0.75" right="0.75" top="1" bottom="1" header="0.5" footer="0.5"/>
      <pageSetup paperSize="9" scale="83" orientation="landscape" r:id="rId1"/>
      <headerFooter alignWithMargins="0"/>
    </customSheetView>
  </customSheetViews>
  <mergeCells count="6">
    <mergeCell ref="E5:G5"/>
    <mergeCell ref="E6:G6"/>
    <mergeCell ref="E1:G1"/>
    <mergeCell ref="E2:G2"/>
    <mergeCell ref="E3:G3"/>
    <mergeCell ref="E4:G4"/>
  </mergeCells>
  <phoneticPr fontId="3" type="noConversion"/>
  <pageMargins left="1.5354330708661419" right="0.74803149606299213" top="0.39370078740157483" bottom="0.39370078740157483" header="0" footer="0"/>
  <pageSetup paperSize="9" scale="7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0137E-93C4-4977-9E3C-A4D9B8F7CDCF}">
  <sheetPr>
    <pageSetUpPr fitToPage="1"/>
  </sheetPr>
  <dimension ref="A1:G42"/>
  <sheetViews>
    <sheetView tabSelected="1" topLeftCell="A7" zoomScaleNormal="100" workbookViewId="0">
      <selection activeCell="F31" sqref="F31"/>
    </sheetView>
  </sheetViews>
  <sheetFormatPr defaultColWidth="11.42578125" defaultRowHeight="12.75" x14ac:dyDescent="0.2"/>
  <cols>
    <col min="1" max="1" width="3.7109375" style="6" customWidth="1"/>
    <col min="2" max="2" width="11.7109375" style="6" customWidth="1"/>
    <col min="3" max="3" width="13.28515625" style="6" customWidth="1"/>
    <col min="4" max="4" width="6.7109375" style="6" customWidth="1"/>
    <col min="5" max="5" width="64.5703125" style="6" customWidth="1"/>
    <col min="6" max="7" width="17.140625" style="75" customWidth="1"/>
    <col min="8" max="16384" width="11.42578125" style="6"/>
  </cols>
  <sheetData>
    <row r="1" spans="1:7" x14ac:dyDescent="0.2">
      <c r="A1" s="4"/>
      <c r="B1" s="4"/>
      <c r="C1" s="4"/>
      <c r="D1" s="4"/>
      <c r="E1" s="16" t="e">
        <f>#REF!</f>
        <v>#REF!</v>
      </c>
      <c r="F1" s="17"/>
      <c r="G1" s="18"/>
    </row>
    <row r="2" spans="1:7" ht="21" customHeight="1" x14ac:dyDescent="0.2">
      <c r="A2" s="4"/>
      <c r="B2" s="2"/>
      <c r="C2" s="2"/>
      <c r="D2" s="2"/>
      <c r="E2" s="12"/>
      <c r="F2" s="19"/>
      <c r="G2" s="20"/>
    </row>
    <row r="3" spans="1:7" ht="12.75" customHeight="1" x14ac:dyDescent="0.2">
      <c r="A3" s="4"/>
      <c r="B3" s="4"/>
      <c r="C3" s="4"/>
      <c r="D3" s="4"/>
      <c r="E3" s="12" t="e">
        <f>#REF!</f>
        <v>#REF!</v>
      </c>
      <c r="F3" s="14"/>
      <c r="G3" s="15"/>
    </row>
    <row r="4" spans="1:7" x14ac:dyDescent="0.2">
      <c r="A4" s="4"/>
      <c r="B4" s="2"/>
      <c r="C4" s="2"/>
      <c r="D4" s="2"/>
      <c r="E4" s="12"/>
      <c r="F4" s="19"/>
      <c r="G4" s="20"/>
    </row>
    <row r="5" spans="1:7" x14ac:dyDescent="0.2">
      <c r="A5" s="4"/>
      <c r="B5" s="1"/>
      <c r="C5" s="1"/>
      <c r="D5" s="1"/>
      <c r="E5" s="12" t="e">
        <f>#REF!</f>
        <v>#REF!</v>
      </c>
      <c r="F5" s="19"/>
      <c r="G5" s="20"/>
    </row>
    <row r="6" spans="1:7" ht="13.5" thickBot="1" x14ac:dyDescent="0.25">
      <c r="A6" s="4"/>
      <c r="B6" s="1"/>
      <c r="C6" s="1"/>
      <c r="D6" s="1"/>
      <c r="E6" s="13"/>
      <c r="F6" s="21"/>
      <c r="G6" s="22"/>
    </row>
    <row r="7" spans="1:7" x14ac:dyDescent="0.2">
      <c r="A7" s="4"/>
      <c r="B7" s="1"/>
      <c r="C7" s="1"/>
      <c r="D7" s="1"/>
      <c r="E7" s="3"/>
      <c r="F7" s="23"/>
      <c r="G7" s="23"/>
    </row>
    <row r="8" spans="1:7" x14ac:dyDescent="0.2">
      <c r="A8" s="4"/>
      <c r="B8" s="1"/>
      <c r="C8" s="1"/>
      <c r="D8" s="1"/>
      <c r="E8" s="8" t="s">
        <v>43</v>
      </c>
      <c r="F8" s="24"/>
      <c r="G8" s="23"/>
    </row>
    <row r="9" spans="1:7" x14ac:dyDescent="0.2">
      <c r="A9" s="4"/>
      <c r="B9" s="1"/>
      <c r="C9" s="1"/>
      <c r="D9" s="1"/>
      <c r="E9" s="8" t="s">
        <v>44</v>
      </c>
      <c r="F9" s="24"/>
      <c r="G9" s="23"/>
    </row>
    <row r="10" spans="1:7" x14ac:dyDescent="0.2">
      <c r="A10" s="4"/>
      <c r="B10" s="1"/>
      <c r="C10" s="1"/>
      <c r="D10" s="1"/>
      <c r="E10" s="5"/>
      <c r="F10" s="76"/>
      <c r="G10" s="23"/>
    </row>
    <row r="11" spans="1:7" x14ac:dyDescent="0.2">
      <c r="A11" s="4"/>
      <c r="B11" s="1"/>
      <c r="C11" s="1"/>
      <c r="D11" s="1"/>
      <c r="E11" s="3"/>
      <c r="F11" s="23"/>
      <c r="G11" s="23"/>
    </row>
    <row r="12" spans="1:7" x14ac:dyDescent="0.2">
      <c r="A12" s="4"/>
      <c r="B12" s="1"/>
      <c r="C12" s="1"/>
      <c r="D12" s="3" t="s">
        <v>36</v>
      </c>
      <c r="E12" s="4"/>
      <c r="F12" s="25" t="s">
        <v>37</v>
      </c>
      <c r="G12" s="23"/>
    </row>
    <row r="13" spans="1:7" x14ac:dyDescent="0.2">
      <c r="A13" s="4"/>
      <c r="B13" s="1"/>
      <c r="C13" s="1"/>
      <c r="D13" s="26" t="s">
        <v>39</v>
      </c>
      <c r="E13" s="26"/>
      <c r="F13" s="7" t="s">
        <v>39</v>
      </c>
      <c r="G13" s="7"/>
    </row>
    <row r="14" spans="1:7" ht="13.5" thickBot="1" x14ac:dyDescent="0.25">
      <c r="A14" s="4"/>
      <c r="B14" s="1"/>
      <c r="C14" s="1"/>
      <c r="D14" s="1" t="s">
        <v>38</v>
      </c>
      <c r="E14" s="1"/>
      <c r="F14" s="7" t="s">
        <v>38</v>
      </c>
      <c r="G14" s="25" t="s">
        <v>40</v>
      </c>
    </row>
    <row r="15" spans="1:7" ht="36" customHeight="1" thickBot="1" x14ac:dyDescent="0.25">
      <c r="A15" s="4"/>
      <c r="B15" s="27" t="s">
        <v>2</v>
      </c>
      <c r="C15" s="27" t="s">
        <v>3</v>
      </c>
      <c r="D15" s="27" t="s">
        <v>1</v>
      </c>
      <c r="E15" s="28" t="s">
        <v>25</v>
      </c>
      <c r="F15" s="29" t="s">
        <v>20</v>
      </c>
      <c r="G15" s="29" t="s">
        <v>5</v>
      </c>
    </row>
    <row r="16" spans="1:7" x14ac:dyDescent="0.2">
      <c r="A16" s="4"/>
      <c r="B16" s="39" t="s">
        <v>76</v>
      </c>
      <c r="C16" s="45" t="s">
        <v>15</v>
      </c>
      <c r="D16" s="37">
        <v>85</v>
      </c>
      <c r="E16" s="33" t="s">
        <v>26</v>
      </c>
      <c r="F16" s="34">
        <v>0</v>
      </c>
      <c r="G16" s="35">
        <f t="shared" ref="G16:G39" si="0">+D16*F16</f>
        <v>0</v>
      </c>
    </row>
    <row r="17" spans="1:7" x14ac:dyDescent="0.2">
      <c r="A17" s="4"/>
      <c r="B17" s="39" t="s">
        <v>77</v>
      </c>
      <c r="C17" s="45" t="s">
        <v>15</v>
      </c>
      <c r="D17" s="37">
        <v>6</v>
      </c>
      <c r="E17" s="36" t="s">
        <v>27</v>
      </c>
      <c r="F17" s="77">
        <v>0</v>
      </c>
      <c r="G17" s="35">
        <f t="shared" si="0"/>
        <v>0</v>
      </c>
    </row>
    <row r="18" spans="1:7" x14ac:dyDescent="0.2">
      <c r="A18" s="4"/>
      <c r="B18" s="39">
        <v>9942319</v>
      </c>
      <c r="C18" s="45" t="s">
        <v>15</v>
      </c>
      <c r="D18" s="37">
        <v>3</v>
      </c>
      <c r="E18" s="36" t="s">
        <v>34</v>
      </c>
      <c r="F18" s="77">
        <v>0</v>
      </c>
      <c r="G18" s="35">
        <f t="shared" ref="G18" si="1">+D18*F18</f>
        <v>0</v>
      </c>
    </row>
    <row r="19" spans="1:7" x14ac:dyDescent="0.2">
      <c r="A19" s="4"/>
      <c r="B19" s="39" t="s">
        <v>77</v>
      </c>
      <c r="C19" s="45" t="s">
        <v>15</v>
      </c>
      <c r="D19" s="37">
        <v>29</v>
      </c>
      <c r="E19" s="38" t="s">
        <v>28</v>
      </c>
      <c r="F19" s="34">
        <f>F17</f>
        <v>0</v>
      </c>
      <c r="G19" s="35">
        <f t="shared" si="0"/>
        <v>0</v>
      </c>
    </row>
    <row r="20" spans="1:7" x14ac:dyDescent="0.2">
      <c r="A20" s="4"/>
      <c r="B20" s="42"/>
      <c r="C20" s="31"/>
      <c r="D20" s="37">
        <f>SUM(D16:D19)</f>
        <v>123</v>
      </c>
      <c r="E20" s="38" t="s">
        <v>29</v>
      </c>
      <c r="F20" s="77">
        <v>0</v>
      </c>
      <c r="G20" s="35">
        <f t="shared" si="0"/>
        <v>0</v>
      </c>
    </row>
    <row r="21" spans="1:7" x14ac:dyDescent="0.2">
      <c r="A21" s="4"/>
      <c r="B21" s="30"/>
      <c r="C21" s="31"/>
      <c r="D21" s="37">
        <v>21</v>
      </c>
      <c r="E21" s="38" t="s">
        <v>30</v>
      </c>
      <c r="F21" s="34">
        <v>0</v>
      </c>
      <c r="G21" s="35">
        <f t="shared" si="0"/>
        <v>0</v>
      </c>
    </row>
    <row r="22" spans="1:7" x14ac:dyDescent="0.2">
      <c r="A22" s="4"/>
      <c r="B22" s="30"/>
      <c r="C22" s="31"/>
      <c r="D22" s="37">
        <f>D20</f>
        <v>123</v>
      </c>
      <c r="E22" s="38" t="s">
        <v>31</v>
      </c>
      <c r="F22" s="34">
        <v>0</v>
      </c>
      <c r="G22" s="35">
        <f t="shared" si="0"/>
        <v>0</v>
      </c>
    </row>
    <row r="23" spans="1:7" x14ac:dyDescent="0.2">
      <c r="A23" s="4"/>
      <c r="B23" s="30"/>
      <c r="C23" s="31"/>
      <c r="D23" s="37">
        <v>0</v>
      </c>
      <c r="E23" s="38" t="s">
        <v>32</v>
      </c>
      <c r="F23" s="34">
        <v>0</v>
      </c>
      <c r="G23" s="35">
        <f t="shared" si="0"/>
        <v>0</v>
      </c>
    </row>
    <row r="24" spans="1:7" x14ac:dyDescent="0.2">
      <c r="A24" s="4"/>
      <c r="B24" s="78" t="s">
        <v>78</v>
      </c>
      <c r="C24" s="79" t="s">
        <v>15</v>
      </c>
      <c r="D24" s="80">
        <v>11</v>
      </c>
      <c r="E24" s="81" t="s">
        <v>48</v>
      </c>
      <c r="F24" s="82">
        <v>0</v>
      </c>
      <c r="G24" s="83">
        <f t="shared" si="0"/>
        <v>0</v>
      </c>
    </row>
    <row r="25" spans="1:7" x14ac:dyDescent="0.2">
      <c r="A25" s="4"/>
      <c r="B25" s="78" t="s">
        <v>79</v>
      </c>
      <c r="C25" s="79" t="s">
        <v>15</v>
      </c>
      <c r="D25" s="80">
        <v>62</v>
      </c>
      <c r="E25" s="81" t="s">
        <v>48</v>
      </c>
      <c r="F25" s="82">
        <v>0</v>
      </c>
      <c r="G25" s="83">
        <f t="shared" si="0"/>
        <v>0</v>
      </c>
    </row>
    <row r="26" spans="1:7" x14ac:dyDescent="0.2">
      <c r="A26" s="4"/>
      <c r="B26" s="30"/>
      <c r="C26" s="31"/>
      <c r="D26" s="32"/>
      <c r="E26" s="43" t="s">
        <v>48</v>
      </c>
      <c r="F26" s="34"/>
      <c r="G26" s="35">
        <f t="shared" si="0"/>
        <v>0</v>
      </c>
    </row>
    <row r="27" spans="1:7" x14ac:dyDescent="0.2">
      <c r="A27" s="4"/>
      <c r="B27" s="78" t="s">
        <v>80</v>
      </c>
      <c r="C27" s="79" t="s">
        <v>15</v>
      </c>
      <c r="D27" s="80">
        <v>73</v>
      </c>
      <c r="E27" s="81" t="s">
        <v>33</v>
      </c>
      <c r="F27" s="82">
        <v>0</v>
      </c>
      <c r="G27" s="83">
        <f t="shared" si="0"/>
        <v>0</v>
      </c>
    </row>
    <row r="28" spans="1:7" x14ac:dyDescent="0.2">
      <c r="A28" s="4"/>
      <c r="B28" s="30"/>
      <c r="C28" s="31"/>
      <c r="D28" s="37">
        <v>1</v>
      </c>
      <c r="E28" s="43" t="s">
        <v>49</v>
      </c>
      <c r="F28" s="34">
        <v>0</v>
      </c>
      <c r="G28" s="35">
        <f t="shared" si="0"/>
        <v>0</v>
      </c>
    </row>
    <row r="29" spans="1:7" x14ac:dyDescent="0.2">
      <c r="A29" s="4"/>
      <c r="B29" s="30"/>
      <c r="C29" s="31"/>
      <c r="D29" s="37">
        <v>1</v>
      </c>
      <c r="E29" s="43" t="s">
        <v>50</v>
      </c>
      <c r="F29" s="34">
        <v>0</v>
      </c>
      <c r="G29" s="35">
        <f t="shared" si="0"/>
        <v>0</v>
      </c>
    </row>
    <row r="30" spans="1:7" x14ac:dyDescent="0.2">
      <c r="A30" s="4"/>
      <c r="B30" s="73"/>
      <c r="C30" s="9"/>
      <c r="D30" s="37">
        <f>D27</f>
        <v>73</v>
      </c>
      <c r="E30" s="48" t="s">
        <v>81</v>
      </c>
      <c r="F30" s="34">
        <v>0</v>
      </c>
      <c r="G30" s="35">
        <f t="shared" si="0"/>
        <v>0</v>
      </c>
    </row>
    <row r="31" spans="1:7" x14ac:dyDescent="0.2">
      <c r="A31" s="4"/>
      <c r="B31" s="73"/>
      <c r="C31" s="9"/>
      <c r="D31" s="74"/>
      <c r="E31" s="43"/>
      <c r="F31" s="34"/>
      <c r="G31" s="35">
        <f t="shared" si="0"/>
        <v>0</v>
      </c>
    </row>
    <row r="32" spans="1:7" x14ac:dyDescent="0.2">
      <c r="A32" s="4"/>
      <c r="B32" s="73"/>
      <c r="C32" s="9"/>
      <c r="D32" s="74"/>
      <c r="E32" s="43"/>
      <c r="F32" s="34"/>
      <c r="G32" s="35">
        <f t="shared" si="0"/>
        <v>0</v>
      </c>
    </row>
    <row r="33" spans="1:7" x14ac:dyDescent="0.2">
      <c r="A33" s="4"/>
      <c r="B33" s="52" t="s">
        <v>6</v>
      </c>
      <c r="C33" s="11" t="s">
        <v>7</v>
      </c>
      <c r="D33" s="50">
        <v>1</v>
      </c>
      <c r="E33" s="51" t="s">
        <v>23</v>
      </c>
      <c r="F33" s="34"/>
      <c r="G33" s="35">
        <f t="shared" si="0"/>
        <v>0</v>
      </c>
    </row>
    <row r="34" spans="1:7" x14ac:dyDescent="0.2">
      <c r="A34" s="4"/>
      <c r="B34" s="52" t="s">
        <v>6</v>
      </c>
      <c r="C34" s="11" t="s">
        <v>7</v>
      </c>
      <c r="D34" s="50">
        <v>1</v>
      </c>
      <c r="E34" s="51" t="s">
        <v>8</v>
      </c>
      <c r="F34" s="34"/>
      <c r="G34" s="35">
        <f t="shared" si="0"/>
        <v>0</v>
      </c>
    </row>
    <row r="35" spans="1:7" x14ac:dyDescent="0.2">
      <c r="A35" s="4"/>
      <c r="B35" s="52" t="s">
        <v>6</v>
      </c>
      <c r="C35" s="11" t="s">
        <v>7</v>
      </c>
      <c r="D35" s="50">
        <v>1</v>
      </c>
      <c r="E35" s="51" t="s">
        <v>9</v>
      </c>
      <c r="F35" s="34"/>
      <c r="G35" s="35">
        <f t="shared" si="0"/>
        <v>0</v>
      </c>
    </row>
    <row r="36" spans="1:7" x14ac:dyDescent="0.2">
      <c r="A36" s="4"/>
      <c r="B36" s="52"/>
      <c r="C36" s="11"/>
      <c r="D36" s="50">
        <v>1</v>
      </c>
      <c r="E36" s="51" t="s">
        <v>24</v>
      </c>
      <c r="F36" s="34"/>
      <c r="G36" s="35">
        <f t="shared" si="0"/>
        <v>0</v>
      </c>
    </row>
    <row r="37" spans="1:7" x14ac:dyDescent="0.2">
      <c r="A37" s="4"/>
      <c r="B37" s="52"/>
      <c r="C37" s="11"/>
      <c r="D37" s="53"/>
      <c r="E37" s="51"/>
      <c r="F37" s="34"/>
      <c r="G37" s="35">
        <f t="shared" si="0"/>
        <v>0</v>
      </c>
    </row>
    <row r="38" spans="1:7" x14ac:dyDescent="0.2">
      <c r="A38" s="4"/>
      <c r="B38" s="52"/>
      <c r="C38" s="11"/>
      <c r="D38" s="53"/>
      <c r="E38" s="51"/>
      <c r="F38" s="34"/>
      <c r="G38" s="35">
        <f t="shared" si="0"/>
        <v>0</v>
      </c>
    </row>
    <row r="39" spans="1:7" x14ac:dyDescent="0.2">
      <c r="A39" s="4"/>
      <c r="B39" s="52"/>
      <c r="C39" s="11"/>
      <c r="D39" s="53"/>
      <c r="E39" s="51"/>
      <c r="F39" s="34"/>
      <c r="G39" s="35">
        <f t="shared" si="0"/>
        <v>0</v>
      </c>
    </row>
    <row r="40" spans="1:7" x14ac:dyDescent="0.2">
      <c r="A40" s="4"/>
      <c r="B40" s="52"/>
      <c r="C40" s="10"/>
      <c r="D40" s="55"/>
      <c r="E40" s="84" t="s">
        <v>46</v>
      </c>
      <c r="F40" s="35"/>
      <c r="G40" s="57"/>
    </row>
    <row r="41" spans="1:7" x14ac:dyDescent="0.2">
      <c r="A41" s="4"/>
      <c r="B41" s="58"/>
      <c r="C41" s="9"/>
      <c r="D41" s="59"/>
      <c r="E41" s="60" t="s">
        <v>35</v>
      </c>
      <c r="F41" s="61"/>
      <c r="G41" s="62"/>
    </row>
    <row r="42" spans="1:7" ht="13.5" thickBot="1" x14ac:dyDescent="0.25">
      <c r="A42" s="4"/>
      <c r="B42" s="63"/>
      <c r="C42" s="63"/>
      <c r="D42" s="63"/>
      <c r="E42" s="64" t="s">
        <v>0</v>
      </c>
      <c r="F42" s="65"/>
      <c r="G42" s="66"/>
    </row>
  </sheetData>
  <sheetProtection selectLockedCells="1"/>
  <mergeCells count="6">
    <mergeCell ref="E6:G6"/>
    <mergeCell ref="E1:G1"/>
    <mergeCell ref="E2:G2"/>
    <mergeCell ref="E3:G3"/>
    <mergeCell ref="E4:G4"/>
    <mergeCell ref="E5:G5"/>
  </mergeCells>
  <pageMargins left="1.5354330708661419" right="0.74803149606299213" top="0.39370078740157483" bottom="0.39370078740157483" header="0" footer="0"/>
  <pageSetup paperSize="9" scale="7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032FE30CE80C44AFEC31C0523D5286" ma:contentTypeVersion="1" ma:contentTypeDescription="Een nieuw document maken." ma:contentTypeScope="" ma:versionID="434d99fa78a152a48e7e8ac5ce62742e">
  <xsd:schema xmlns:xsd="http://www.w3.org/2001/XMLSchema" xmlns:xs="http://www.w3.org/2001/XMLSchema" xmlns:p="http://schemas.microsoft.com/office/2006/metadata/properties" xmlns:ns3="d242caf4-7a22-4208-86ed-8ba65f9a821b" targetNamespace="http://schemas.microsoft.com/office/2006/metadata/properties" ma:root="true" ma:fieldsID="68c8873e16a32bbb1f1bd89a67cb0ae4" ns3:_="">
    <xsd:import namespace="d242caf4-7a22-4208-86ed-8ba65f9a821b"/>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42caf4-7a22-4208-86ed-8ba65f9a821b"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105EC5-96AE-4EF1-A4D1-8CEA2BBCFBF7}">
  <ds:schemaRefs>
    <ds:schemaRef ds:uri="http://purl.org/dc/elements/1.1/"/>
    <ds:schemaRef ds:uri="http://schemas.microsoft.com/office/2006/metadata/properties"/>
    <ds:schemaRef ds:uri="d242caf4-7a22-4208-86ed-8ba65f9a821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28BE232-6480-46AB-9AF8-CDC740AF7AFE}">
  <ds:schemaRefs>
    <ds:schemaRef ds:uri="http://schemas.microsoft.com/sharepoint/v3/contenttype/forms"/>
  </ds:schemaRefs>
</ds:datastoreItem>
</file>

<file path=customXml/itemProps3.xml><?xml version="1.0" encoding="utf-8"?>
<ds:datastoreItem xmlns:ds="http://schemas.openxmlformats.org/officeDocument/2006/customXml" ds:itemID="{FEBBBA67-922D-40AF-8881-087DEDADC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42caf4-7a22-4208-86ed-8ba65f9a82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CCTV</vt:lpstr>
      <vt:lpstr>Access</vt:lpstr>
    </vt:vector>
  </TitlesOfParts>
  <Company>Securitas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van den Berg</dc:creator>
  <cp:lastModifiedBy>Danilo Pesenti</cp:lastModifiedBy>
  <cp:lastPrinted>2014-06-12T13:41:39Z</cp:lastPrinted>
  <dcterms:created xsi:type="dcterms:W3CDTF">2007-02-23T10:19:47Z</dcterms:created>
  <dcterms:modified xsi:type="dcterms:W3CDTF">2019-09-19T05:58:38Z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0x010100B8032FE30CE80C44AFEC31C0523D5286</vt:lpwstr>
  </property>
</Properties>
</file>